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firstSheet="9" activeTab="20"/>
  </bookViews>
  <sheets>
    <sheet name="Магнит 6" sheetId="1" r:id="rId1"/>
    <sheet name="Аксаков 169А" sheetId="2" r:id="rId2"/>
    <sheet name="Аксаков 169" sheetId="3" r:id="rId3"/>
    <sheet name="Гагар 1" sheetId="53" r:id="rId4"/>
    <sheet name="Гагар 3" sheetId="5" r:id="rId5"/>
    <sheet name="Гагар 23" sheetId="6" r:id="rId6"/>
    <sheet name="Парт 74" sheetId="15" r:id="rId7"/>
    <sheet name="Прол 167" sheetId="17" r:id="rId8"/>
    <sheet name="МТор 1" sheetId="21" r:id="rId9"/>
    <sheet name="МТор 6" sheetId="22" r:id="rId10"/>
    <sheet name="МТор 11" sheetId="23" r:id="rId11"/>
    <sheet name="МТор 13" sheetId="24" r:id="rId12"/>
    <sheet name="Пролетар 175" sheetId="31" r:id="rId13"/>
    <sheet name="Пролет 177" sheetId="55" r:id="rId14"/>
    <sheet name="Пролет 177А" sheetId="54" r:id="rId15"/>
    <sheet name="Тух 231" sheetId="32" r:id="rId16"/>
    <sheet name="Парт 66" sheetId="34" r:id="rId17"/>
    <sheet name="КМарк 124" sheetId="43" r:id="rId18"/>
    <sheet name="КМарк 126" sheetId="44" r:id="rId19"/>
    <sheet name="КМарк 130" sheetId="52" r:id="rId20"/>
    <sheet name="КМарк 161" sheetId="56" r:id="rId21"/>
  </sheets>
  <definedNames>
    <definedName name="_xlnm.Print_Area" localSheetId="1">'Аксаков 169А'!$A$1:$G$28</definedName>
    <definedName name="_xlnm.Print_Area" localSheetId="3">'Гагар 1'!$A$1:$G$23</definedName>
    <definedName name="_xlnm.Print_Area" localSheetId="19">'КМарк 130'!$A$1:$G$25</definedName>
    <definedName name="_xlnm.Print_Area" localSheetId="20">'КМарк 161'!$A$1:$G$26</definedName>
    <definedName name="_xlnm.Print_Area" localSheetId="13">'Пролет 177'!$A$1:$G$24</definedName>
    <definedName name="_xlnm.Print_Area" localSheetId="14">'Пролет 177А'!$A$1:$G$27</definedName>
  </definedNames>
  <calcPr calcId="114210"/>
</workbook>
</file>

<file path=xl/calcChain.xml><?xml version="1.0" encoding="utf-8"?>
<calcChain xmlns="http://schemas.openxmlformats.org/spreadsheetml/2006/main">
  <c r="E12" i="43"/>
  <c r="E12" i="34"/>
  <c r="E12" i="31"/>
  <c r="E16" i="22"/>
  <c r="E15"/>
  <c r="E18"/>
  <c r="E16" i="21"/>
  <c r="E17"/>
  <c r="E12" i="17"/>
  <c r="E12" i="5"/>
  <c r="E13" i="53"/>
  <c r="E13" i="3"/>
  <c r="G5"/>
  <c r="E14" i="2"/>
  <c r="G5"/>
  <c r="E13" i="54"/>
  <c r="E14"/>
  <c r="E13" i="34"/>
  <c r="E14" i="3"/>
  <c r="D19" i="56"/>
  <c r="E13"/>
  <c r="E14"/>
  <c r="G5"/>
  <c r="C19" i="52"/>
  <c r="D13"/>
  <c r="D14"/>
  <c r="G5"/>
  <c r="D19" i="44"/>
  <c r="E13"/>
  <c r="E14"/>
  <c r="G5"/>
  <c r="D18" i="43"/>
  <c r="E13"/>
  <c r="G5"/>
  <c r="D18" i="34"/>
  <c r="G5"/>
  <c r="D19" i="32"/>
  <c r="E13"/>
  <c r="E14"/>
  <c r="G5"/>
  <c r="D19" i="54"/>
  <c r="G5"/>
  <c r="D19" i="55"/>
  <c r="E13"/>
  <c r="E14"/>
  <c r="G5"/>
  <c r="D18" i="31"/>
  <c r="E13"/>
  <c r="G5"/>
  <c r="D19" i="24"/>
  <c r="E13"/>
  <c r="E14"/>
  <c r="G5"/>
  <c r="D19" i="23"/>
  <c r="E13"/>
  <c r="E14"/>
  <c r="G5"/>
  <c r="D24" i="22"/>
  <c r="E19"/>
  <c r="G5"/>
  <c r="D22" i="21"/>
  <c r="G5"/>
  <c r="D18" i="17"/>
  <c r="E13"/>
  <c r="G5"/>
  <c r="D17" i="15"/>
  <c r="E12"/>
  <c r="E13"/>
  <c r="G5"/>
  <c r="D20" i="6"/>
  <c r="E14"/>
  <c r="E15"/>
  <c r="G5"/>
  <c r="D16" i="5"/>
  <c r="E11"/>
  <c r="G5"/>
  <c r="D17" i="53"/>
  <c r="E12"/>
  <c r="G5"/>
  <c r="D18" i="3"/>
  <c r="D19" i="2"/>
  <c r="E13"/>
  <c r="D19" i="1"/>
  <c r="E13"/>
  <c r="E14"/>
  <c r="G5"/>
</calcChain>
</file>

<file path=xl/sharedStrings.xml><?xml version="1.0" encoding="utf-8"?>
<sst xmlns="http://schemas.openxmlformats.org/spreadsheetml/2006/main" count="567" uniqueCount="84">
  <si>
    <t>ул. Магнитогорская д. 6</t>
  </si>
  <si>
    <t>Остаток + / Перерасход - средств  на начало периода</t>
  </si>
  <si>
    <t>Задолженность собственников на начало периода</t>
  </si>
  <si>
    <t xml:space="preserve">Итого начислено </t>
  </si>
  <si>
    <t>Оплачено собственниками</t>
  </si>
  <si>
    <t>Дополнительно поступившие средства</t>
  </si>
  <si>
    <t xml:space="preserve">Задолженность собственников на конец периода </t>
  </si>
  <si>
    <t>Вид работ</t>
  </si>
  <si>
    <t>Сумма за выполненные работы</t>
  </si>
  <si>
    <t>Итого израсходовано</t>
  </si>
  <si>
    <t>Плановая сумма средств по текущему ремонту на 2020 год</t>
  </si>
  <si>
    <t>Площадь, кв.м.</t>
  </si>
  <si>
    <t>Плановая сумма платежей в 2021 году                                           (с учетом резерва на аварийные работы)</t>
  </si>
  <si>
    <t>Сумма с учетом остатка на 01.01.2021</t>
  </si>
  <si>
    <t xml:space="preserve"> </t>
  </si>
  <si>
    <t xml:space="preserve"> Генеральный директор </t>
  </si>
  <si>
    <t>ООО "Мастер Ком"</t>
  </si>
  <si>
    <t>А.Н.Мячин</t>
  </si>
  <si>
    <t>ул. Аксаковская д. 169А</t>
  </si>
  <si>
    <t>ул. Аксаковская д. 169</t>
  </si>
  <si>
    <t>ул. Гагарина д. 1</t>
  </si>
  <si>
    <t>ул. Гагарина д. 3</t>
  </si>
  <si>
    <t>ул. Гагарина д. 23</t>
  </si>
  <si>
    <t>ул. Партизанская д. 74</t>
  </si>
  <si>
    <t>ул. Пролетарская д. 167</t>
  </si>
  <si>
    <t>ул. Мориса Тореза д. 1</t>
  </si>
  <si>
    <t>ул. Мориса Тореза д. 6</t>
  </si>
  <si>
    <t>ул. Мориса Тореза д. 11</t>
  </si>
  <si>
    <t>ул. Мориса Тореза д. 13</t>
  </si>
  <si>
    <t>ул. Пролетарская д. 175</t>
  </si>
  <si>
    <t>ул. Пролетарская д. 177</t>
  </si>
  <si>
    <t xml:space="preserve">Задолженность собственников на начало периода </t>
  </si>
  <si>
    <t>Дополнительно поступившие средства *</t>
  </si>
  <si>
    <t>* - произведена корректировка за прощлые года</t>
  </si>
  <si>
    <t>ул. Пролетарская д. 177 А</t>
  </si>
  <si>
    <t>ул. Тухачевского д. 231</t>
  </si>
  <si>
    <t>ул. Партизанская д. 66</t>
  </si>
  <si>
    <t>пр. Карла Маркса д. 124</t>
  </si>
  <si>
    <t>пр. Карла Маркса д. 126</t>
  </si>
  <si>
    <t>пр. Карла Маркса д. 130</t>
  </si>
  <si>
    <t>пр. Карла Маркса д. 161</t>
  </si>
  <si>
    <t xml:space="preserve">ремонт межпанельных швов </t>
  </si>
  <si>
    <t>замена задвижек - 1 шт</t>
  </si>
  <si>
    <t>ремонт цоколя</t>
  </si>
  <si>
    <t>Отчет по текущему ремонту с 01.01.2025 г. по 31.12.2025 гг.</t>
  </si>
  <si>
    <t>Остаток + / перерасход - средств по текущему ремонту на 01.01.2026:</t>
  </si>
  <si>
    <t>Израсходовано на текущий ремонт в 2025 году</t>
  </si>
  <si>
    <t>Замена задвижек в теплоузле</t>
  </si>
  <si>
    <t>Ремонт розлива центрального отопления</t>
  </si>
  <si>
    <t>Ремонт ввода холодного водоснабжения</t>
  </si>
  <si>
    <t>Ремонт асфальтобетонного покрытия ( отмостки и вых из под под 1-3)</t>
  </si>
  <si>
    <t>ремонт подъезда № 1</t>
  </si>
  <si>
    <t>ремонт водосточных труб</t>
  </si>
  <si>
    <t>Ремонт подъезда № 1</t>
  </si>
  <si>
    <t>Замена задвижек (4 шт)</t>
  </si>
  <si>
    <t>ремонт козырька</t>
  </si>
  <si>
    <t>Замена задвижек 4 шт</t>
  </si>
  <si>
    <t>Ремонт дымовой трубы кв 52</t>
  </si>
  <si>
    <t>Ремонт лестничного марша</t>
  </si>
  <si>
    <t>замена фурнитуры на окнах</t>
  </si>
  <si>
    <t>ремонт дымовой трубы кв 12</t>
  </si>
  <si>
    <t>ремонт системы канализации</t>
  </si>
  <si>
    <t>ремонт дверных приборов под 1,4</t>
  </si>
  <si>
    <t>Замена стояков  ХВС кв 2,6,10,14,18</t>
  </si>
  <si>
    <t>Замена стояков  ХВС кв 84,88,92,96,100</t>
  </si>
  <si>
    <t>Ремонт розлива ХВС под 1-2</t>
  </si>
  <si>
    <t>Ремонт межпанельных  швов</t>
  </si>
  <si>
    <t>Ремонт водосточных труб</t>
  </si>
  <si>
    <t>Ремонт дымовых труб кв 99</t>
  </si>
  <si>
    <t>Поверка тепловычислителя</t>
  </si>
  <si>
    <t>Замена задвижек - 2 шт</t>
  </si>
  <si>
    <t>Отчет по текущему ремонту с 01.01.2025 г. по 31.12.2025гг.</t>
  </si>
  <si>
    <t>Установка тамбурных дверей подъездов 3,4</t>
  </si>
  <si>
    <t>Замена задвижек - 1 шт</t>
  </si>
  <si>
    <t>Израсходовано на текущий ремонт в 2025году</t>
  </si>
  <si>
    <t>установка двери подъезд 2</t>
  </si>
  <si>
    <t>ремонт ввода хвс</t>
  </si>
  <si>
    <t>ремонт кровельного покрытия</t>
  </si>
  <si>
    <t>Ремонт дымовых труб - 5 шт</t>
  </si>
  <si>
    <t>ремонт лестницы в подвал</t>
  </si>
  <si>
    <t>установка окон ПВХ</t>
  </si>
  <si>
    <t>ремонт кровли кв 32</t>
  </si>
  <si>
    <t>ремонт крыльца под. 1,4</t>
  </si>
  <si>
    <t xml:space="preserve">ремонт фасада </t>
  </si>
</sst>
</file>

<file path=xl/styles.xml><?xml version="1.0" encoding="utf-8"?>
<styleSheet xmlns="http://schemas.openxmlformats.org/spreadsheetml/2006/main">
  <numFmts count="2">
    <numFmt numFmtId="164" formatCode="#\ ##0.00"/>
    <numFmt numFmtId="165" formatCode="#\ ##0.00\ _₽"/>
  </numFmts>
  <fonts count="21">
    <font>
      <sz val="11"/>
      <color theme="1"/>
      <name val="Calibri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7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8"/>
      <name val="Calibri"/>
      <family val="2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165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/>
    <xf numFmtId="164" fontId="3" fillId="2" borderId="0" xfId="0" applyNumberFormat="1" applyFont="1" applyFill="1" applyBorder="1" applyAlignment="1"/>
    <xf numFmtId="165" fontId="3" fillId="2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1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/>
    <xf numFmtId="0" fontId="0" fillId="2" borderId="0" xfId="0" applyFill="1" applyBorder="1"/>
    <xf numFmtId="164" fontId="13" fillId="2" borderId="7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9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/>
    <xf numFmtId="0" fontId="8" fillId="2" borderId="0" xfId="0" applyNumberFormat="1" applyFont="1" applyFill="1" applyBorder="1" applyAlignment="1"/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/>
    <xf numFmtId="164" fontId="9" fillId="2" borderId="0" xfId="0" applyNumberFormat="1" applyFont="1" applyFill="1" applyBorder="1" applyAlignment="1"/>
    <xf numFmtId="0" fontId="7" fillId="2" borderId="3" xfId="0" applyNumberFormat="1" applyFont="1" applyFill="1" applyBorder="1" applyAlignment="1" applyProtection="1">
      <alignment horizontal="center" vertical="center" wrapText="1"/>
    </xf>
    <xf numFmtId="164" fontId="7" fillId="2" borderId="5" xfId="0" applyNumberFormat="1" applyFont="1" applyFill="1" applyBorder="1" applyAlignment="1" applyProtection="1">
      <alignment horizontal="center" vertical="center" wrapText="1"/>
    </xf>
    <xf numFmtId="164" fontId="7" fillId="2" borderId="6" xfId="0" applyNumberFormat="1" applyFont="1" applyFill="1" applyBorder="1" applyAlignment="1" applyProtection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4" fontId="11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/>
    <xf numFmtId="164" fontId="5" fillId="2" borderId="0" xfId="0" applyNumberFormat="1" applyFont="1" applyFill="1" applyBorder="1" applyAlignment="1"/>
    <xf numFmtId="165" fontId="3" fillId="2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10" fontId="2" fillId="2" borderId="0" xfId="0" applyNumberFormat="1" applyFont="1" applyFill="1" applyBorder="1" applyAlignment="1"/>
    <xf numFmtId="2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/>
    <xf numFmtId="164" fontId="0" fillId="2" borderId="0" xfId="0" applyNumberFormat="1" applyFill="1" applyBorder="1"/>
    <xf numFmtId="164" fontId="2" fillId="2" borderId="11" xfId="0" applyNumberFormat="1" applyFont="1" applyFill="1" applyBorder="1" applyAlignment="1">
      <alignment horizontal="center"/>
    </xf>
    <xf numFmtId="164" fontId="20" fillId="2" borderId="0" xfId="0" applyNumberFormat="1" applyFont="1" applyFill="1" applyBorder="1"/>
    <xf numFmtId="164" fontId="3" fillId="2" borderId="0" xfId="0" applyNumberFormat="1" applyFont="1" applyFill="1" applyBorder="1" applyAlignment="1"/>
    <xf numFmtId="0" fontId="4" fillId="2" borderId="0" xfId="0" applyFont="1" applyFill="1" applyBorder="1"/>
    <xf numFmtId="0" fontId="17" fillId="2" borderId="0" xfId="0" applyNumberFormat="1" applyFont="1" applyFill="1" applyBorder="1" applyAlignment="1"/>
    <xf numFmtId="0" fontId="16" fillId="2" borderId="0" xfId="0" applyNumberFormat="1" applyFont="1" applyFill="1" applyBorder="1" applyAlignment="1"/>
    <xf numFmtId="164" fontId="4" fillId="2" borderId="0" xfId="0" applyNumberFormat="1" applyFont="1" applyFill="1" applyBorder="1"/>
    <xf numFmtId="4" fontId="1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 applyProtection="1">
      <alignment horizontal="center" vertical="center" wrapText="1"/>
    </xf>
    <xf numFmtId="164" fontId="8" fillId="2" borderId="8" xfId="0" applyNumberFormat="1" applyFont="1" applyFill="1" applyBorder="1" applyAlignment="1" applyProtection="1">
      <alignment horizontal="center" vertical="center" wrapText="1"/>
    </xf>
    <xf numFmtId="164" fontId="8" fillId="2" borderId="2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2" xfId="0" applyNumberFormat="1" applyFont="1" applyFill="1" applyBorder="1" applyAlignment="1" applyProtection="1">
      <alignment horizontal="center" vertical="top" wrapText="1"/>
    </xf>
    <xf numFmtId="0" fontId="7" fillId="2" borderId="14" xfId="0" applyNumberFormat="1" applyFont="1" applyFill="1" applyBorder="1" applyAlignment="1" applyProtection="1">
      <alignment horizontal="center" vertical="top" wrapText="1"/>
    </xf>
    <xf numFmtId="0" fontId="7" fillId="2" borderId="3" xfId="0" applyNumberFormat="1" applyFont="1" applyFill="1" applyBorder="1" applyAlignment="1" applyProtection="1">
      <alignment horizontal="center" vertical="top" wrapText="1"/>
    </xf>
    <xf numFmtId="0" fontId="7" fillId="2" borderId="21" xfId="0" applyNumberFormat="1" applyFont="1" applyFill="1" applyBorder="1" applyAlignment="1" applyProtection="1">
      <alignment horizontal="center" vertical="top" wrapText="1"/>
    </xf>
    <xf numFmtId="0" fontId="7" fillId="2" borderId="22" xfId="0" applyNumberFormat="1" applyFont="1" applyFill="1" applyBorder="1" applyAlignment="1" applyProtection="1">
      <alignment horizontal="center" vertical="top" wrapText="1"/>
    </xf>
    <xf numFmtId="0" fontId="7" fillId="2" borderId="23" xfId="0" applyNumberFormat="1" applyFont="1" applyFill="1" applyBorder="1" applyAlignment="1" applyProtection="1">
      <alignment horizontal="center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 applyProtection="1">
      <alignment horizontal="center" vertical="center" wrapText="1"/>
    </xf>
    <xf numFmtId="0" fontId="7" fillId="2" borderId="25" xfId="0" applyNumberFormat="1" applyFont="1" applyFill="1" applyBorder="1" applyAlignment="1" applyProtection="1">
      <alignment horizontal="center" vertical="center" wrapText="1"/>
    </xf>
    <xf numFmtId="0" fontId="7" fillId="2" borderId="26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>
      <alignment horizontal="left"/>
    </xf>
    <xf numFmtId="164" fontId="7" fillId="2" borderId="10" xfId="0" applyNumberFormat="1" applyFont="1" applyFill="1" applyBorder="1" applyAlignment="1" applyProtection="1">
      <alignment horizontal="center" vertical="center" wrapText="1"/>
    </xf>
    <xf numFmtId="164" fontId="7" fillId="2" borderId="8" xfId="0" applyNumberFormat="1" applyFont="1" applyFill="1" applyBorder="1" applyAlignment="1" applyProtection="1">
      <alignment horizontal="center" vertical="center" wrapText="1"/>
    </xf>
    <xf numFmtId="164" fontId="7" fillId="2" borderId="13" xfId="0" applyNumberFormat="1" applyFont="1" applyFill="1" applyBorder="1" applyAlignment="1" applyProtection="1">
      <alignment horizontal="center" vertical="center" wrapText="1"/>
    </xf>
    <xf numFmtId="164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>
      <alignment horizontal="center" wrapText="1"/>
    </xf>
    <xf numFmtId="0" fontId="7" fillId="2" borderId="16" xfId="0" applyNumberFormat="1" applyFont="1" applyFill="1" applyBorder="1" applyAlignment="1">
      <alignment horizontal="center" wrapText="1"/>
    </xf>
    <xf numFmtId="0" fontId="7" fillId="2" borderId="17" xfId="0" applyNumberFormat="1" applyFont="1" applyFill="1" applyBorder="1" applyAlignment="1">
      <alignment horizontal="center" wrapText="1"/>
    </xf>
    <xf numFmtId="164" fontId="7" fillId="2" borderId="18" xfId="0" applyNumberFormat="1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 applyProtection="1">
      <alignment horizontal="center" vertical="center" wrapText="1"/>
    </xf>
    <xf numFmtId="164" fontId="1" fillId="2" borderId="11" xfId="0" applyNumberFormat="1" applyFont="1" applyFill="1" applyBorder="1" applyAlignment="1" applyProtection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14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21" xfId="0" applyNumberFormat="1" applyFont="1" applyFill="1" applyBorder="1" applyAlignment="1" applyProtection="1">
      <alignment horizontal="center" vertical="top" wrapText="1"/>
    </xf>
    <xf numFmtId="0" fontId="2" fillId="2" borderId="22" xfId="0" applyNumberFormat="1" applyFont="1" applyFill="1" applyBorder="1" applyAlignment="1" applyProtection="1">
      <alignment horizontal="center" vertical="top" wrapText="1"/>
    </xf>
    <xf numFmtId="0" fontId="2" fillId="2" borderId="23" xfId="0" applyNumberFormat="1" applyFont="1" applyFill="1" applyBorder="1" applyAlignment="1" applyProtection="1">
      <alignment horizontal="center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26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 applyProtection="1">
      <alignment horizontal="center" vertical="center" wrapText="1"/>
    </xf>
    <xf numFmtId="164" fontId="1" fillId="2" borderId="8" xfId="0" applyNumberFormat="1" applyFont="1" applyFill="1" applyBorder="1" applyAlignment="1" applyProtection="1">
      <alignment horizontal="center" vertical="center" wrapText="1"/>
    </xf>
    <xf numFmtId="164" fontId="1" fillId="2" borderId="1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left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8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>
      <alignment horizontal="center" wrapText="1"/>
    </xf>
    <xf numFmtId="0" fontId="2" fillId="2" borderId="16" xfId="0" applyNumberFormat="1" applyFont="1" applyFill="1" applyBorder="1" applyAlignment="1">
      <alignment horizontal="center" wrapText="1"/>
    </xf>
    <xf numFmtId="0" fontId="2" fillId="2" borderId="17" xfId="0" applyNumberFormat="1" applyFont="1" applyFill="1" applyBorder="1" applyAlignment="1">
      <alignment horizontal="center" wrapText="1"/>
    </xf>
    <xf numFmtId="164" fontId="2" fillId="2" borderId="18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25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top" wrapText="1"/>
    </xf>
    <xf numFmtId="0" fontId="13" fillId="2" borderId="7" xfId="0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center"/>
    </xf>
    <xf numFmtId="164" fontId="12" fillId="2" borderId="16" xfId="0" applyNumberFormat="1" applyFont="1" applyFill="1" applyBorder="1" applyAlignment="1">
      <alignment horizontal="center"/>
    </xf>
    <xf numFmtId="164" fontId="12" fillId="2" borderId="19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2" fillId="2" borderId="21" xfId="0" applyNumberFormat="1" applyFont="1" applyFill="1" applyBorder="1" applyAlignment="1" applyProtection="1">
      <alignment horizontal="center" vertical="top" wrapText="1"/>
    </xf>
    <xf numFmtId="0" fontId="12" fillId="2" borderId="15" xfId="0" applyNumberFormat="1" applyFont="1" applyFill="1" applyBorder="1" applyAlignment="1">
      <alignment horizontal="center" wrapText="1"/>
    </xf>
    <xf numFmtId="0" fontId="2" fillId="2" borderId="29" xfId="0" applyNumberFormat="1" applyFont="1" applyFill="1" applyBorder="1" applyAlignment="1" applyProtection="1">
      <alignment horizontal="center" vertical="center" wrapText="1"/>
    </xf>
    <xf numFmtId="0" fontId="2" fillId="2" borderId="30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9" xfId="0" applyNumberFormat="1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64" fontId="13" fillId="2" borderId="24" xfId="0" applyNumberFormat="1" applyFont="1" applyFill="1" applyBorder="1" applyAlignment="1" applyProtection="1">
      <alignment horizontal="center" vertical="center" wrapText="1"/>
    </xf>
    <xf numFmtId="164" fontId="13" fillId="2" borderId="27" xfId="0" applyNumberFormat="1" applyFont="1" applyFill="1" applyBorder="1" applyAlignment="1" applyProtection="1">
      <alignment horizontal="center" vertical="center" wrapText="1"/>
    </xf>
    <xf numFmtId="164" fontId="13" fillId="2" borderId="26" xfId="0" applyNumberFormat="1" applyFont="1" applyFill="1" applyBorder="1" applyAlignment="1" applyProtection="1">
      <alignment horizontal="center" vertical="center" wrapText="1"/>
    </xf>
    <xf numFmtId="164" fontId="13" fillId="2" borderId="10" xfId="0" applyNumberFormat="1" applyFont="1" applyFill="1" applyBorder="1" applyAlignment="1" applyProtection="1">
      <alignment horizontal="center" vertical="center" wrapText="1"/>
    </xf>
    <xf numFmtId="164" fontId="13" fillId="2" borderId="11" xfId="0" applyNumberFormat="1" applyFont="1" applyFill="1" applyBorder="1" applyAlignment="1" applyProtection="1">
      <alignment horizontal="center" vertical="center" wrapText="1"/>
    </xf>
    <xf numFmtId="164" fontId="13" fillId="2" borderId="20" xfId="0" applyNumberFormat="1" applyFont="1" applyFill="1" applyBorder="1" applyAlignment="1" applyProtection="1">
      <alignment horizontal="center" vertical="center" wrapText="1"/>
    </xf>
    <xf numFmtId="164" fontId="19" fillId="2" borderId="10" xfId="0" applyNumberFormat="1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19" fillId="2" borderId="13" xfId="0" applyNumberFormat="1" applyFont="1" applyFill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8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164" fontId="13" fillId="2" borderId="13" xfId="0" applyNumberFormat="1" applyFont="1" applyFill="1" applyBorder="1" applyAlignment="1" applyProtection="1">
      <alignment horizontal="center" vertical="center" wrapText="1"/>
    </xf>
    <xf numFmtId="164" fontId="13" fillId="2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164" fontId="1" fillId="2" borderId="9" xfId="0" applyNumberFormat="1" applyFont="1" applyFill="1" applyBorder="1" applyAlignment="1" applyProtection="1">
      <alignment horizontal="center" vertical="center" wrapText="1"/>
    </xf>
    <xf numFmtId="0" fontId="6" fillId="2" borderId="22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 applyProtection="1">
      <alignment horizontal="center" vertical="top" wrapText="1"/>
    </xf>
    <xf numFmtId="0" fontId="2" fillId="2" borderId="37" xfId="0" applyNumberFormat="1" applyFont="1" applyFill="1" applyBorder="1" applyAlignment="1" applyProtection="1">
      <alignment horizontal="center" vertical="top" wrapText="1"/>
    </xf>
    <xf numFmtId="0" fontId="2" fillId="2" borderId="30" xfId="0" applyNumberFormat="1" applyFont="1" applyFill="1" applyBorder="1" applyAlignment="1" applyProtection="1">
      <alignment horizontal="center" vertical="top" wrapText="1"/>
    </xf>
    <xf numFmtId="0" fontId="2" fillId="2" borderId="31" xfId="0" applyNumberFormat="1" applyFont="1" applyFill="1" applyBorder="1" applyAlignment="1" applyProtection="1">
      <alignment horizontal="center" vertical="top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4" fontId="2" fillId="2" borderId="33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2" borderId="34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0" fontId="12" fillId="2" borderId="35" xfId="0" applyNumberFormat="1" applyFont="1" applyFill="1" applyBorder="1" applyAlignment="1">
      <alignment horizontal="center" wrapText="1"/>
    </xf>
    <xf numFmtId="0" fontId="2" fillId="2" borderId="36" xfId="0" applyNumberFormat="1" applyFont="1" applyFill="1" applyBorder="1" applyAlignment="1">
      <alignment horizontal="center" wrapText="1"/>
    </xf>
    <xf numFmtId="164" fontId="2" fillId="2" borderId="35" xfId="0" applyNumberFormat="1" applyFont="1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/>
    </xf>
    <xf numFmtId="164" fontId="2" fillId="2" borderId="3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2.28515625" style="31" customWidth="1"/>
    <col min="2" max="2" width="27.7109375" style="31" customWidth="1"/>
    <col min="3" max="3" width="25.42578125" style="31" customWidth="1"/>
    <col min="4" max="4" width="18.7109375" style="31" customWidth="1"/>
    <col min="5" max="5" width="22.140625" style="31" customWidth="1"/>
    <col min="6" max="6" width="21.7109375" style="31" customWidth="1"/>
    <col min="7" max="7" width="24.7109375" style="31" customWidth="1"/>
    <col min="8" max="16384" width="29.28515625" style="31"/>
  </cols>
  <sheetData>
    <row r="1" spans="1:7">
      <c r="A1" s="30"/>
      <c r="B1" s="100" t="s">
        <v>0</v>
      </c>
      <c r="C1" s="100"/>
      <c r="D1" s="100"/>
      <c r="E1" s="100"/>
      <c r="F1" s="100"/>
      <c r="G1" s="100"/>
    </row>
    <row r="2" spans="1:7">
      <c r="A2" s="30"/>
      <c r="B2" s="32"/>
      <c r="C2" s="32"/>
      <c r="D2" s="32"/>
      <c r="E2" s="32"/>
      <c r="F2" s="32"/>
      <c r="G2" s="32"/>
    </row>
    <row r="3" spans="1:7">
      <c r="A3" s="33"/>
      <c r="B3" s="101" t="s">
        <v>44</v>
      </c>
      <c r="C3" s="102"/>
      <c r="D3" s="102"/>
      <c r="E3" s="102"/>
      <c r="F3" s="102"/>
      <c r="G3" s="103"/>
    </row>
    <row r="4" spans="1:7" s="39" customFormat="1" ht="75">
      <c r="A4" s="34"/>
      <c r="B4" s="35" t="s">
        <v>1</v>
      </c>
      <c r="C4" s="35" t="s">
        <v>2</v>
      </c>
      <c r="D4" s="36" t="s">
        <v>3</v>
      </c>
      <c r="E4" s="36" t="s">
        <v>4</v>
      </c>
      <c r="F4" s="37" t="s">
        <v>5</v>
      </c>
      <c r="G4" s="38" t="s">
        <v>6</v>
      </c>
    </row>
    <row r="5" spans="1:7" s="39" customFormat="1">
      <c r="A5" s="34"/>
      <c r="B5" s="40">
        <v>-71231.98</v>
      </c>
      <c r="C5" s="41">
        <v>97723.35</v>
      </c>
      <c r="D5" s="42">
        <v>129393.3</v>
      </c>
      <c r="E5" s="43">
        <v>120583</v>
      </c>
      <c r="F5" s="44">
        <v>2138.1</v>
      </c>
      <c r="G5" s="45">
        <f>D5-E5+C5</f>
        <v>106533.65000000001</v>
      </c>
    </row>
    <row r="6" spans="1:7">
      <c r="A6" s="30"/>
      <c r="B6" s="30"/>
      <c r="C6" s="30"/>
      <c r="D6" s="46"/>
      <c r="E6" s="47"/>
      <c r="F6" s="47"/>
      <c r="G6" s="46"/>
    </row>
    <row r="7" spans="1:7">
      <c r="A7" s="30"/>
      <c r="B7" s="30"/>
      <c r="C7" s="30"/>
      <c r="D7" s="30"/>
      <c r="E7" s="30"/>
      <c r="F7" s="30"/>
      <c r="G7" s="30"/>
    </row>
    <row r="8" spans="1:7">
      <c r="A8" s="30"/>
      <c r="B8" s="104" t="s">
        <v>46</v>
      </c>
      <c r="C8" s="105"/>
      <c r="D8" s="105"/>
      <c r="E8" s="105"/>
      <c r="F8" s="105"/>
      <c r="G8" s="106"/>
    </row>
    <row r="9" spans="1:7">
      <c r="A9" s="30"/>
      <c r="B9" s="107" t="s">
        <v>7</v>
      </c>
      <c r="C9" s="108"/>
      <c r="D9" s="109"/>
      <c r="E9" s="110" t="s">
        <v>8</v>
      </c>
      <c r="F9" s="111"/>
      <c r="G9" s="112"/>
    </row>
    <row r="10" spans="1:7">
      <c r="A10" s="30"/>
      <c r="B10" s="94"/>
      <c r="C10" s="95"/>
      <c r="D10" s="96"/>
      <c r="E10" s="97"/>
      <c r="F10" s="98"/>
      <c r="G10" s="99"/>
    </row>
    <row r="11" spans="1:7" hidden="1">
      <c r="A11" s="30"/>
      <c r="B11" s="113"/>
      <c r="C11" s="95"/>
      <c r="D11" s="114"/>
      <c r="E11" s="115"/>
      <c r="F11" s="98"/>
      <c r="G11" s="116"/>
    </row>
    <row r="12" spans="1:7">
      <c r="A12" s="30"/>
      <c r="B12" s="113"/>
      <c r="C12" s="95"/>
      <c r="D12" s="95"/>
      <c r="E12" s="115"/>
      <c r="F12" s="98"/>
      <c r="G12" s="116"/>
    </row>
    <row r="13" spans="1:7" ht="26.25" customHeight="1">
      <c r="A13" s="30"/>
      <c r="B13" s="118" t="s">
        <v>9</v>
      </c>
      <c r="C13" s="119"/>
      <c r="D13" s="120"/>
      <c r="E13" s="121">
        <f>E10+E11+E12</f>
        <v>0</v>
      </c>
      <c r="F13" s="121"/>
      <c r="G13" s="121"/>
    </row>
    <row r="14" spans="1:7" ht="39" customHeight="1">
      <c r="A14" s="30"/>
      <c r="B14" s="122" t="s">
        <v>45</v>
      </c>
      <c r="C14" s="123"/>
      <c r="D14" s="124"/>
      <c r="E14" s="125">
        <f>B5+E5+F5-E13</f>
        <v>51489.120000000003</v>
      </c>
      <c r="F14" s="126"/>
      <c r="G14" s="127"/>
    </row>
    <row r="15" spans="1:7">
      <c r="A15" s="30"/>
      <c r="B15" s="30"/>
      <c r="C15" s="30"/>
      <c r="D15" s="30"/>
      <c r="E15" s="30"/>
      <c r="F15" s="30"/>
      <c r="G15" s="30"/>
    </row>
    <row r="16" spans="1:7">
      <c r="A16" s="30"/>
      <c r="B16" s="30"/>
      <c r="C16" s="30"/>
      <c r="D16" s="30"/>
      <c r="E16" s="30"/>
      <c r="F16" s="30"/>
      <c r="G16" s="30"/>
    </row>
    <row r="17" spans="1:7" hidden="1">
      <c r="A17" s="30"/>
      <c r="B17" s="101" t="s">
        <v>10</v>
      </c>
      <c r="C17" s="102"/>
      <c r="D17" s="102"/>
      <c r="E17" s="102"/>
      <c r="F17" s="102"/>
      <c r="G17" s="103"/>
    </row>
    <row r="18" spans="1:7" ht="56.25" hidden="1">
      <c r="A18" s="30"/>
      <c r="B18" s="35" t="s">
        <v>11</v>
      </c>
      <c r="C18" s="35"/>
      <c r="D18" s="130" t="s">
        <v>12</v>
      </c>
      <c r="E18" s="131"/>
      <c r="F18" s="48"/>
      <c r="G18" s="38" t="s">
        <v>13</v>
      </c>
    </row>
    <row r="19" spans="1:7" hidden="1">
      <c r="A19" s="30"/>
      <c r="B19" s="49">
        <v>1253</v>
      </c>
      <c r="C19" s="49"/>
      <c r="D19" s="128">
        <f>B19*6.81*12</f>
        <v>102395.16</v>
      </c>
      <c r="E19" s="129"/>
      <c r="F19" s="50"/>
      <c r="G19" s="51"/>
    </row>
    <row r="20" spans="1:7">
      <c r="A20" s="30"/>
      <c r="B20" s="30" t="s">
        <v>14</v>
      </c>
      <c r="C20" s="30"/>
      <c r="D20" s="30"/>
      <c r="E20" s="30"/>
      <c r="F20" s="30"/>
      <c r="G20" s="30"/>
    </row>
    <row r="21" spans="1:7">
      <c r="A21" s="30"/>
      <c r="B21" s="117" t="s">
        <v>15</v>
      </c>
      <c r="C21" s="117"/>
      <c r="D21" s="117"/>
      <c r="E21" s="52"/>
      <c r="F21" s="52"/>
      <c r="G21" s="53"/>
    </row>
    <row r="22" spans="1:7">
      <c r="A22" s="30"/>
      <c r="B22" s="117" t="s">
        <v>16</v>
      </c>
      <c r="C22" s="117"/>
      <c r="D22" s="117"/>
      <c r="E22" s="30"/>
      <c r="F22" s="30"/>
      <c r="G22" s="54" t="s">
        <v>17</v>
      </c>
    </row>
    <row r="24" spans="1:7">
      <c r="E24" s="31" t="s">
        <v>14</v>
      </c>
    </row>
    <row r="27" spans="1:7">
      <c r="E27" s="31" t="s">
        <v>14</v>
      </c>
    </row>
    <row r="28" spans="1:7">
      <c r="G28" s="31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.55118110236220497" bottom="0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zoomScaleNormal="100" workbookViewId="0">
      <selection sqref="A1:IV65536"/>
    </sheetView>
  </sheetViews>
  <sheetFormatPr defaultColWidth="29.28515625" defaultRowHeight="18.75"/>
  <cols>
    <col min="1" max="1" width="4.28515625" style="56" customWidth="1"/>
    <col min="2" max="2" width="29.28515625" style="56"/>
    <col min="3" max="3" width="26" style="56" customWidth="1"/>
    <col min="4" max="4" width="15.5703125" style="56" customWidth="1"/>
    <col min="5" max="5" width="22" style="56" customWidth="1"/>
    <col min="6" max="6" width="19.85546875" style="56" customWidth="1"/>
    <col min="7" max="7" width="24.140625" style="56" customWidth="1"/>
    <col min="8" max="16384" width="29.28515625" style="56"/>
  </cols>
  <sheetData>
    <row r="1" spans="1:7">
      <c r="A1" s="55" t="s">
        <v>14</v>
      </c>
      <c r="B1" s="138" t="s">
        <v>26</v>
      </c>
      <c r="C1" s="138"/>
      <c r="D1" s="138"/>
      <c r="E1" s="138"/>
      <c r="F1" s="138"/>
      <c r="G1" s="138"/>
    </row>
    <row r="2" spans="1:7" ht="19.5" thickBot="1">
      <c r="A2" s="55"/>
      <c r="B2" s="57"/>
      <c r="C2" s="57"/>
      <c r="D2" s="57"/>
      <c r="E2" s="57"/>
      <c r="F2" s="57"/>
      <c r="G2" s="57"/>
    </row>
    <row r="3" spans="1:7" ht="19.5" thickBot="1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.75" thickBot="1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 ht="19.5" thickBot="1">
      <c r="A5" s="59"/>
      <c r="B5" s="63">
        <v>558380.79</v>
      </c>
      <c r="C5" s="78">
        <v>40436.43</v>
      </c>
      <c r="D5" s="65">
        <v>352985.39</v>
      </c>
      <c r="E5" s="66">
        <v>352541.62</v>
      </c>
      <c r="F5" s="67">
        <v>4476.1899999999996</v>
      </c>
      <c r="G5" s="68">
        <f>D5-E5+C5</f>
        <v>40880.200000000019</v>
      </c>
    </row>
    <row r="6" spans="1:7">
      <c r="A6" s="55"/>
      <c r="B6" s="55"/>
      <c r="C6" s="55"/>
      <c r="D6" s="70"/>
      <c r="E6" s="87"/>
      <c r="F6" s="72"/>
      <c r="G6" s="70"/>
    </row>
    <row r="7" spans="1:7" ht="19.5" thickBot="1">
      <c r="A7" s="55"/>
      <c r="B7" s="55"/>
      <c r="C7" s="55"/>
      <c r="D7" s="55"/>
      <c r="E7" s="55"/>
      <c r="F7" s="55"/>
      <c r="G7" s="55"/>
    </row>
    <row r="8" spans="1:7" ht="19.5" thickBot="1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4" t="s">
        <v>63</v>
      </c>
      <c r="C10" s="178"/>
      <c r="D10" s="203"/>
      <c r="E10" s="204">
        <v>54834.49</v>
      </c>
      <c r="F10" s="205"/>
      <c r="G10" s="206"/>
    </row>
    <row r="11" spans="1:7">
      <c r="A11" s="55"/>
      <c r="B11" s="174" t="s">
        <v>64</v>
      </c>
      <c r="C11" s="178"/>
      <c r="D11" s="203"/>
      <c r="E11" s="204">
        <v>39466.269999999997</v>
      </c>
      <c r="F11" s="205"/>
      <c r="G11" s="206"/>
    </row>
    <row r="12" spans="1:7">
      <c r="A12" s="55"/>
      <c r="B12" s="174" t="s">
        <v>65</v>
      </c>
      <c r="C12" s="178"/>
      <c r="D12" s="203"/>
      <c r="E12" s="204">
        <v>203138.72</v>
      </c>
      <c r="F12" s="205"/>
      <c r="G12" s="206"/>
    </row>
    <row r="13" spans="1:7" ht="18.75" customHeight="1">
      <c r="A13" s="55"/>
      <c r="B13" s="172" t="s">
        <v>66</v>
      </c>
      <c r="C13" s="133"/>
      <c r="D13" s="134"/>
      <c r="E13" s="195">
        <v>173703.18</v>
      </c>
      <c r="F13" s="196"/>
      <c r="G13" s="197"/>
    </row>
    <row r="14" spans="1:7">
      <c r="A14" s="55"/>
      <c r="B14" s="174" t="s">
        <v>67</v>
      </c>
      <c r="C14" s="133"/>
      <c r="D14" s="171"/>
      <c r="E14" s="207">
        <v>14450.71</v>
      </c>
      <c r="F14" s="188"/>
      <c r="G14" s="208"/>
    </row>
    <row r="15" spans="1:7">
      <c r="A15" s="55"/>
      <c r="B15" s="174" t="s">
        <v>68</v>
      </c>
      <c r="C15" s="133"/>
      <c r="D15" s="171"/>
      <c r="E15" s="207">
        <f>20449.77*1.05</f>
        <v>21472.2585</v>
      </c>
      <c r="F15" s="188"/>
      <c r="G15" s="208"/>
    </row>
    <row r="16" spans="1:7">
      <c r="A16" s="55"/>
      <c r="B16" s="174" t="s">
        <v>69</v>
      </c>
      <c r="C16" s="178"/>
      <c r="D16" s="209"/>
      <c r="E16" s="207">
        <f>13356</f>
        <v>13356</v>
      </c>
      <c r="F16" s="188"/>
      <c r="G16" s="208"/>
    </row>
    <row r="17" spans="1:7">
      <c r="A17" s="55"/>
      <c r="B17" s="174" t="s">
        <v>70</v>
      </c>
      <c r="C17" s="133"/>
      <c r="D17" s="133"/>
      <c r="E17" s="207">
        <v>32347.79</v>
      </c>
      <c r="F17" s="188"/>
      <c r="G17" s="208"/>
    </row>
    <row r="18" spans="1:7">
      <c r="A18" s="55"/>
      <c r="B18" s="156" t="s">
        <v>9</v>
      </c>
      <c r="C18" s="157"/>
      <c r="D18" s="158"/>
      <c r="E18" s="159">
        <f>SUM(E10:G17)</f>
        <v>552769.41850000003</v>
      </c>
      <c r="F18" s="159"/>
      <c r="G18" s="159"/>
    </row>
    <row r="19" spans="1:7" ht="36.75" customHeight="1" thickBot="1">
      <c r="A19" s="55"/>
      <c r="B19" s="181" t="s">
        <v>45</v>
      </c>
      <c r="C19" s="161"/>
      <c r="D19" s="162"/>
      <c r="E19" s="163">
        <f>B5+E5+F5-E18</f>
        <v>362629.18149999995</v>
      </c>
      <c r="F19" s="164"/>
      <c r="G19" s="165"/>
    </row>
    <row r="20" spans="1:7">
      <c r="A20" s="55"/>
      <c r="B20" s="55"/>
      <c r="C20" s="55"/>
      <c r="D20" s="55"/>
      <c r="E20" s="55"/>
      <c r="F20" s="55"/>
      <c r="G20" s="55"/>
    </row>
    <row r="21" spans="1:7">
      <c r="A21" s="55"/>
      <c r="B21" s="55"/>
      <c r="C21" s="55"/>
      <c r="D21" s="55"/>
      <c r="E21" s="55"/>
      <c r="F21" s="70"/>
      <c r="G21" s="55"/>
    </row>
    <row r="22" spans="1:7" ht="19.5" hidden="1" thickBot="1">
      <c r="A22" s="55"/>
      <c r="B22" s="139" t="s">
        <v>10</v>
      </c>
      <c r="C22" s="140"/>
      <c r="D22" s="140"/>
      <c r="E22" s="140"/>
      <c r="F22" s="140"/>
      <c r="G22" s="141"/>
    </row>
    <row r="23" spans="1:7" ht="57" hidden="1" thickBot="1">
      <c r="A23" s="55"/>
      <c r="B23" s="60" t="s">
        <v>11</v>
      </c>
      <c r="C23" s="60"/>
      <c r="D23" s="168" t="s">
        <v>12</v>
      </c>
      <c r="E23" s="169"/>
      <c r="F23" s="73"/>
      <c r="G23" s="61" t="s">
        <v>13</v>
      </c>
    </row>
    <row r="24" spans="1:7" ht="19.5" hidden="1" thickBot="1">
      <c r="A24" s="55"/>
      <c r="B24" s="74">
        <v>3421</v>
      </c>
      <c r="C24" s="74"/>
      <c r="D24" s="166">
        <f>B24*6.81*12</f>
        <v>279564.12</v>
      </c>
      <c r="E24" s="167"/>
      <c r="F24" s="66"/>
      <c r="G24" s="75"/>
    </row>
    <row r="25" spans="1:7" hidden="1">
      <c r="A25" s="55"/>
      <c r="B25" s="55" t="s">
        <v>14</v>
      </c>
      <c r="C25" s="55"/>
      <c r="D25" s="55"/>
      <c r="E25" s="55"/>
      <c r="F25" s="88"/>
      <c r="G25" s="55"/>
    </row>
    <row r="26" spans="1:7">
      <c r="A26" s="55"/>
      <c r="B26" s="155" t="s">
        <v>15</v>
      </c>
      <c r="C26" s="155"/>
      <c r="D26" s="155"/>
      <c r="E26" s="81"/>
      <c r="F26" s="55"/>
      <c r="G26" s="77"/>
    </row>
    <row r="27" spans="1:7">
      <c r="A27" s="55"/>
      <c r="B27" s="155" t="s">
        <v>16</v>
      </c>
      <c r="C27" s="155"/>
      <c r="D27" s="155"/>
      <c r="E27" s="55"/>
      <c r="F27" s="55"/>
      <c r="G27" s="55" t="s">
        <v>17</v>
      </c>
    </row>
    <row r="29" spans="1:7">
      <c r="E29" s="56" t="s">
        <v>14</v>
      </c>
    </row>
    <row r="32" spans="1:7">
      <c r="E32" s="56" t="s">
        <v>14</v>
      </c>
    </row>
    <row r="33" spans="7:7">
      <c r="G33" s="56" t="s">
        <v>14</v>
      </c>
    </row>
  </sheetData>
  <mergeCells count="30">
    <mergeCell ref="B13:D13"/>
    <mergeCell ref="E13:G13"/>
    <mergeCell ref="B14:D14"/>
    <mergeCell ref="D24:E24"/>
    <mergeCell ref="B26:D26"/>
    <mergeCell ref="E14:G14"/>
    <mergeCell ref="B17:D17"/>
    <mergeCell ref="E17:G17"/>
    <mergeCell ref="B18:D18"/>
    <mergeCell ref="E18:G18"/>
    <mergeCell ref="B15:D15"/>
    <mergeCell ref="E15:G15"/>
    <mergeCell ref="B16:D16"/>
    <mergeCell ref="E16:G16"/>
    <mergeCell ref="B1:G1"/>
    <mergeCell ref="B3:G3"/>
    <mergeCell ref="B8:G8"/>
    <mergeCell ref="B9:D9"/>
    <mergeCell ref="E9:G9"/>
    <mergeCell ref="B27:D27"/>
    <mergeCell ref="B19:D19"/>
    <mergeCell ref="E19:G19"/>
    <mergeCell ref="B22:G22"/>
    <mergeCell ref="D23:E23"/>
    <mergeCell ref="B10:D10"/>
    <mergeCell ref="B11:D11"/>
    <mergeCell ref="B12:D12"/>
    <mergeCell ref="E10:G10"/>
    <mergeCell ref="E11:G11"/>
    <mergeCell ref="E12:G12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E11" sqref="E11:G11"/>
    </sheetView>
  </sheetViews>
  <sheetFormatPr defaultColWidth="29.28515625" defaultRowHeight="18.75"/>
  <cols>
    <col min="1" max="1" width="4.140625" style="56" customWidth="1"/>
    <col min="2" max="2" width="28.140625" style="56" customWidth="1"/>
    <col min="3" max="3" width="25.42578125" style="56" customWidth="1"/>
    <col min="4" max="4" width="16.7109375" style="56" customWidth="1"/>
    <col min="5" max="5" width="22.28515625" style="56" customWidth="1"/>
    <col min="6" max="6" width="21.7109375" style="56" customWidth="1"/>
    <col min="7" max="7" width="23" style="56" customWidth="1"/>
    <col min="8" max="16384" width="29.28515625" style="56"/>
  </cols>
  <sheetData>
    <row r="1" spans="1:7">
      <c r="A1" s="55" t="s">
        <v>14</v>
      </c>
      <c r="B1" s="138" t="s">
        <v>27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71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20059.78</v>
      </c>
      <c r="C5" s="92">
        <v>131879.51999999999</v>
      </c>
      <c r="D5" s="78">
        <v>365320.01</v>
      </c>
      <c r="E5" s="66">
        <v>356103.13</v>
      </c>
      <c r="F5" s="67">
        <v>4791.43</v>
      </c>
      <c r="G5" s="68">
        <f>D5-E5+C5</f>
        <v>141096.4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72</v>
      </c>
      <c r="C10" s="133"/>
      <c r="D10" s="134"/>
      <c r="E10" s="135">
        <v>194138.65</v>
      </c>
      <c r="F10" s="136"/>
      <c r="G10" s="137"/>
    </row>
    <row r="11" spans="1:7">
      <c r="A11" s="55"/>
      <c r="B11" s="172"/>
      <c r="C11" s="133"/>
      <c r="D11" s="134"/>
      <c r="E11" s="136"/>
      <c r="F11" s="136"/>
      <c r="G11" s="136"/>
    </row>
    <row r="12" spans="1:7">
      <c r="A12" s="55"/>
      <c r="B12" s="174"/>
      <c r="C12" s="133"/>
      <c r="D12" s="133"/>
      <c r="E12" s="152"/>
      <c r="F12" s="153"/>
      <c r="G12" s="154"/>
    </row>
    <row r="13" spans="1:7">
      <c r="A13" s="55"/>
      <c r="B13" s="156" t="s">
        <v>9</v>
      </c>
      <c r="C13" s="157"/>
      <c r="D13" s="158"/>
      <c r="E13" s="159">
        <f>E10+E11+E12</f>
        <v>194138.65</v>
      </c>
      <c r="F13" s="159"/>
      <c r="G13" s="159"/>
    </row>
    <row r="14" spans="1:7" ht="36" customHeight="1">
      <c r="A14" s="55"/>
      <c r="B14" s="181" t="s">
        <v>45</v>
      </c>
      <c r="C14" s="161"/>
      <c r="D14" s="162"/>
      <c r="E14" s="163">
        <f>B5+E5+F5-E13</f>
        <v>186815.69000000003</v>
      </c>
      <c r="F14" s="164"/>
      <c r="G14" s="165"/>
    </row>
    <row r="15" spans="1:7">
      <c r="A15" s="55"/>
      <c r="B15" s="55"/>
      <c r="C15" s="55"/>
      <c r="D15" s="55"/>
      <c r="E15" s="55"/>
      <c r="F15" s="55"/>
      <c r="G15" s="55"/>
    </row>
    <row r="16" spans="1:7">
      <c r="A16" s="55"/>
      <c r="B16" s="55"/>
      <c r="C16" s="55"/>
      <c r="D16" s="55"/>
      <c r="E16" s="55"/>
      <c r="F16" s="70"/>
      <c r="G16" s="55"/>
    </row>
    <row r="17" spans="1:7" hidden="1">
      <c r="A17" s="55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55"/>
      <c r="B18" s="60" t="s">
        <v>11</v>
      </c>
      <c r="C18" s="60"/>
      <c r="D18" s="168" t="s">
        <v>12</v>
      </c>
      <c r="E18" s="169"/>
      <c r="F18" s="73"/>
      <c r="G18" s="61" t="s">
        <v>13</v>
      </c>
    </row>
    <row r="19" spans="1:7" hidden="1">
      <c r="A19" s="55"/>
      <c r="B19" s="74">
        <v>3540.9</v>
      </c>
      <c r="C19" s="74"/>
      <c r="D19" s="166">
        <f>B19*6.81*12</f>
        <v>289362.348</v>
      </c>
      <c r="E19" s="167"/>
      <c r="F19" s="66"/>
      <c r="G19" s="75"/>
    </row>
    <row r="20" spans="1:7" hidden="1">
      <c r="A20" s="55"/>
      <c r="B20" s="55" t="s">
        <v>14</v>
      </c>
      <c r="C20" s="55"/>
      <c r="D20" s="55"/>
      <c r="E20" s="55"/>
      <c r="F20" s="88"/>
      <c r="G20" s="55"/>
    </row>
    <row r="21" spans="1:7">
      <c r="A21" s="55"/>
      <c r="B21" s="155" t="s">
        <v>15</v>
      </c>
      <c r="C21" s="155"/>
      <c r="D21" s="155"/>
      <c r="E21" s="81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4" spans="1:7">
      <c r="E24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E13" sqref="E13:G13"/>
    </sheetView>
  </sheetViews>
  <sheetFormatPr defaultColWidth="29.28515625" defaultRowHeight="18.75"/>
  <cols>
    <col min="1" max="1" width="2.42578125" style="56" customWidth="1"/>
    <col min="2" max="2" width="25.140625" style="56" customWidth="1"/>
    <col min="3" max="3" width="24.85546875" style="56" customWidth="1"/>
    <col min="4" max="4" width="19.85546875" style="56" customWidth="1"/>
    <col min="5" max="5" width="22.42578125" style="56" customWidth="1"/>
    <col min="6" max="6" width="21.42578125" style="56" customWidth="1"/>
    <col min="7" max="7" width="25.28515625" style="56" customWidth="1"/>
    <col min="8" max="16384" width="29.28515625" style="56"/>
  </cols>
  <sheetData>
    <row r="1" spans="1:7">
      <c r="A1" s="55" t="s">
        <v>14</v>
      </c>
      <c r="B1" s="138" t="s">
        <v>28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80118.03</v>
      </c>
      <c r="C5" s="78">
        <v>135654.39999999999</v>
      </c>
      <c r="D5" s="65">
        <v>365030.76</v>
      </c>
      <c r="E5" s="66">
        <v>391888.01</v>
      </c>
      <c r="F5" s="67">
        <v>5124.76</v>
      </c>
      <c r="G5" s="68">
        <f>D5-E5+C5</f>
        <v>108797.15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48</v>
      </c>
      <c r="C10" s="133"/>
      <c r="D10" s="134"/>
      <c r="E10" s="135">
        <v>597792.89</v>
      </c>
      <c r="F10" s="136"/>
      <c r="G10" s="137"/>
    </row>
    <row r="11" spans="1:7">
      <c r="A11" s="55"/>
      <c r="B11" s="174" t="s">
        <v>69</v>
      </c>
      <c r="C11" s="133"/>
      <c r="D11" s="210"/>
      <c r="E11" s="135">
        <v>12936</v>
      </c>
      <c r="F11" s="136"/>
      <c r="G11" s="137"/>
    </row>
    <row r="12" spans="1:7" ht="22.5" customHeight="1">
      <c r="A12" s="55"/>
      <c r="B12" s="174" t="s">
        <v>73</v>
      </c>
      <c r="C12" s="133"/>
      <c r="D12" s="210"/>
      <c r="E12" s="211">
        <v>16173.9</v>
      </c>
      <c r="F12" s="153"/>
      <c r="G12" s="212"/>
    </row>
    <row r="13" spans="1:7">
      <c r="A13" s="55"/>
      <c r="B13" s="156" t="s">
        <v>9</v>
      </c>
      <c r="C13" s="157"/>
      <c r="D13" s="201"/>
      <c r="E13" s="156">
        <f>E10+E11+E12</f>
        <v>626902.79</v>
      </c>
      <c r="F13" s="159"/>
      <c r="G13" s="201"/>
    </row>
    <row r="14" spans="1:7" ht="39.75" customHeight="1">
      <c r="A14" s="55"/>
      <c r="B14" s="181" t="s">
        <v>45</v>
      </c>
      <c r="C14" s="161"/>
      <c r="D14" s="162"/>
      <c r="E14" s="163">
        <f>B5+E5+F5-E13</f>
        <v>-149771.99</v>
      </c>
      <c r="F14" s="164"/>
      <c r="G14" s="165"/>
    </row>
    <row r="15" spans="1:7">
      <c r="A15" s="55"/>
      <c r="B15" s="55"/>
      <c r="C15" s="55"/>
      <c r="D15" s="55"/>
      <c r="E15" s="55"/>
      <c r="F15" s="55"/>
      <c r="G15" s="55"/>
    </row>
    <row r="16" spans="1:7">
      <c r="A16" s="55"/>
      <c r="B16" s="55"/>
      <c r="C16" s="55"/>
      <c r="D16" s="55"/>
      <c r="E16" s="55"/>
      <c r="F16" s="70"/>
      <c r="G16" s="55"/>
    </row>
    <row r="17" spans="1:7" hidden="1">
      <c r="A17" s="55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55"/>
      <c r="B18" s="60" t="s">
        <v>11</v>
      </c>
      <c r="C18" s="60"/>
      <c r="D18" s="168" t="s">
        <v>12</v>
      </c>
      <c r="E18" s="169"/>
      <c r="F18" s="73"/>
      <c r="G18" s="61" t="s">
        <v>13</v>
      </c>
    </row>
    <row r="19" spans="1:7" hidden="1">
      <c r="A19" s="55"/>
      <c r="B19" s="74">
        <v>3533.7</v>
      </c>
      <c r="C19" s="74"/>
      <c r="D19" s="166">
        <f>B19*6.81*12</f>
        <v>288773.96399999992</v>
      </c>
      <c r="E19" s="167"/>
      <c r="F19" s="66"/>
      <c r="G19" s="75"/>
    </row>
    <row r="20" spans="1:7" hidden="1">
      <c r="A20" s="55"/>
      <c r="B20" s="55" t="s">
        <v>14</v>
      </c>
      <c r="C20" s="55"/>
      <c r="D20" s="55"/>
      <c r="E20" s="55"/>
      <c r="F20" s="88"/>
      <c r="G20" s="55"/>
    </row>
    <row r="21" spans="1:7">
      <c r="A21" s="55"/>
      <c r="B21" s="155" t="s">
        <v>15</v>
      </c>
      <c r="C21" s="155"/>
      <c r="D21" s="155"/>
      <c r="E21" s="81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4" spans="1:7">
      <c r="E24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sqref="A1:IV65536"/>
    </sheetView>
  </sheetViews>
  <sheetFormatPr defaultColWidth="29.28515625" defaultRowHeight="18.75"/>
  <cols>
    <col min="1" max="1" width="5.42578125" style="56" customWidth="1"/>
    <col min="2" max="2" width="28.28515625" style="56" customWidth="1"/>
    <col min="3" max="3" width="24.5703125" style="56" customWidth="1"/>
    <col min="4" max="4" width="15.5703125" style="56" customWidth="1"/>
    <col min="5" max="5" width="21.85546875" style="56" customWidth="1"/>
    <col min="6" max="6" width="22" style="56" customWidth="1"/>
    <col min="7" max="7" width="25.140625" style="56" customWidth="1"/>
    <col min="8" max="16384" width="29.28515625" style="56"/>
  </cols>
  <sheetData>
    <row r="1" spans="1:7">
      <c r="A1" s="55" t="s">
        <v>14</v>
      </c>
      <c r="B1" s="138" t="s">
        <v>29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56.2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-84490.5</v>
      </c>
      <c r="C5" s="78">
        <v>31444.15</v>
      </c>
      <c r="D5" s="65">
        <v>268027.14</v>
      </c>
      <c r="E5" s="66">
        <v>265203.15000000002</v>
      </c>
      <c r="F5" s="67">
        <v>5004.76</v>
      </c>
      <c r="G5" s="68">
        <f>D5-E5+C5</f>
        <v>34268.139999999992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61</v>
      </c>
      <c r="C10" s="133"/>
      <c r="D10" s="134"/>
      <c r="E10" s="135">
        <v>87074.69</v>
      </c>
      <c r="F10" s="136"/>
      <c r="G10" s="137"/>
    </row>
    <row r="11" spans="1:7">
      <c r="A11" s="55"/>
      <c r="B11" s="151"/>
      <c r="C11" s="133"/>
      <c r="D11" s="133"/>
      <c r="E11" s="152"/>
      <c r="F11" s="153"/>
      <c r="G11" s="154"/>
    </row>
    <row r="12" spans="1:7">
      <c r="A12" s="55"/>
      <c r="B12" s="156" t="s">
        <v>9</v>
      </c>
      <c r="C12" s="157"/>
      <c r="D12" s="158"/>
      <c r="E12" s="159">
        <f>E10+E11</f>
        <v>87074.69</v>
      </c>
      <c r="F12" s="159"/>
      <c r="G12" s="159"/>
    </row>
    <row r="13" spans="1:7" ht="38.25" customHeight="1">
      <c r="A13" s="55"/>
      <c r="B13" s="181" t="s">
        <v>45</v>
      </c>
      <c r="C13" s="161"/>
      <c r="D13" s="162"/>
      <c r="E13" s="163">
        <f>B5+E5+F5-E12</f>
        <v>98642.72000000003</v>
      </c>
      <c r="F13" s="164"/>
      <c r="G13" s="165"/>
    </row>
    <row r="14" spans="1:7">
      <c r="A14" s="55"/>
      <c r="B14" s="55"/>
      <c r="C14" s="55"/>
      <c r="D14" s="55"/>
      <c r="E14" s="55"/>
      <c r="F14" s="70"/>
      <c r="G14" s="55"/>
    </row>
    <row r="15" spans="1:7">
      <c r="A15" s="55"/>
      <c r="B15" s="55"/>
      <c r="C15" s="55"/>
      <c r="D15" s="55"/>
      <c r="E15" s="55"/>
      <c r="F15" s="55"/>
      <c r="G15" s="55"/>
    </row>
    <row r="16" spans="1:7" hidden="1">
      <c r="A16" s="55"/>
      <c r="B16" s="139" t="s">
        <v>10</v>
      </c>
      <c r="C16" s="140"/>
      <c r="D16" s="140"/>
      <c r="E16" s="140"/>
      <c r="F16" s="140"/>
      <c r="G16" s="141"/>
    </row>
    <row r="17" spans="1:7" ht="56.25" hidden="1">
      <c r="A17" s="55"/>
      <c r="B17" s="60" t="s">
        <v>11</v>
      </c>
      <c r="C17" s="60"/>
      <c r="D17" s="168" t="s">
        <v>12</v>
      </c>
      <c r="E17" s="169"/>
      <c r="F17" s="73"/>
      <c r="G17" s="61" t="s">
        <v>13</v>
      </c>
    </row>
    <row r="18" spans="1:7" hidden="1">
      <c r="A18" s="55"/>
      <c r="B18" s="74">
        <v>2699.8</v>
      </c>
      <c r="C18" s="74"/>
      <c r="D18" s="166">
        <f>B18*6.81*12</f>
        <v>220627.65599999999</v>
      </c>
      <c r="E18" s="167"/>
      <c r="F18" s="66"/>
      <c r="G18" s="75"/>
    </row>
    <row r="19" spans="1:7" hidden="1">
      <c r="A19" s="55"/>
      <c r="B19" s="55" t="s">
        <v>14</v>
      </c>
      <c r="C19" s="55"/>
      <c r="D19" s="55"/>
      <c r="E19" s="55"/>
      <c r="F19" s="88"/>
      <c r="G19" s="55"/>
    </row>
    <row r="20" spans="1:7">
      <c r="A20" s="55"/>
      <c r="B20" s="155" t="s">
        <v>15</v>
      </c>
      <c r="C20" s="155"/>
      <c r="D20" s="155"/>
      <c r="E20" s="81"/>
      <c r="F20" s="55"/>
      <c r="G20" s="77"/>
    </row>
    <row r="21" spans="1:7">
      <c r="A21" s="55"/>
      <c r="B21" s="155" t="s">
        <v>16</v>
      </c>
      <c r="C21" s="155"/>
      <c r="D21" s="155"/>
      <c r="E21" s="55"/>
      <c r="F21" s="55"/>
      <c r="G21" s="55" t="s">
        <v>17</v>
      </c>
    </row>
    <row r="23" spans="1:7">
      <c r="E23" s="56" t="s">
        <v>14</v>
      </c>
    </row>
    <row r="26" spans="1:7">
      <c r="E26" s="56" t="s">
        <v>14</v>
      </c>
    </row>
    <row r="27" spans="1:7">
      <c r="G27" s="56" t="s">
        <v>14</v>
      </c>
    </row>
  </sheetData>
  <mergeCells count="18">
    <mergeCell ref="B11:D11"/>
    <mergeCell ref="E11:G11"/>
    <mergeCell ref="D17:E17"/>
    <mergeCell ref="B20:D20"/>
    <mergeCell ref="B21:D21"/>
    <mergeCell ref="B12:D12"/>
    <mergeCell ref="E12:G12"/>
    <mergeCell ref="B13:D13"/>
    <mergeCell ref="E13:G13"/>
    <mergeCell ref="B16:G16"/>
    <mergeCell ref="D18:E18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2.5703125" style="56" customWidth="1"/>
    <col min="2" max="2" width="27.28515625" style="56" customWidth="1"/>
    <col min="3" max="3" width="25.5703125" style="56" customWidth="1"/>
    <col min="4" max="4" width="17.140625" style="56" customWidth="1"/>
    <col min="5" max="5" width="21.85546875" style="56" customWidth="1"/>
    <col min="6" max="6" width="22" style="56" customWidth="1"/>
    <col min="7" max="7" width="23.5703125" style="56" customWidth="1"/>
    <col min="8" max="16384" width="29.28515625" style="56"/>
  </cols>
  <sheetData>
    <row r="1" spans="1:7">
      <c r="A1" s="55" t="s">
        <v>14</v>
      </c>
      <c r="B1" s="138" t="s">
        <v>30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93" t="s">
        <v>31</v>
      </c>
      <c r="D4" s="37" t="s">
        <v>3</v>
      </c>
      <c r="E4" s="37" t="s">
        <v>4</v>
      </c>
      <c r="F4" s="37" t="s">
        <v>32</v>
      </c>
      <c r="G4" s="61" t="s">
        <v>6</v>
      </c>
    </row>
    <row r="5" spans="1:7" s="62" customFormat="1">
      <c r="A5" s="59"/>
      <c r="B5" s="63">
        <v>-48017.19</v>
      </c>
      <c r="C5" s="78">
        <v>72822.77</v>
      </c>
      <c r="D5" s="65">
        <v>347909.16</v>
      </c>
      <c r="E5" s="66">
        <v>352931.23</v>
      </c>
      <c r="F5" s="67">
        <v>5204.76</v>
      </c>
      <c r="G5" s="68">
        <f>C5+D5-E5</f>
        <v>67800.700000000012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74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51</v>
      </c>
      <c r="C10" s="133"/>
      <c r="D10" s="134"/>
      <c r="E10" s="135">
        <v>320446.08000000002</v>
      </c>
      <c r="F10" s="136"/>
      <c r="G10" s="137"/>
    </row>
    <row r="11" spans="1:7">
      <c r="A11" s="55"/>
      <c r="B11" s="172" t="s">
        <v>52</v>
      </c>
      <c r="C11" s="133"/>
      <c r="D11" s="134"/>
      <c r="E11" s="136">
        <v>8998.67</v>
      </c>
      <c r="F11" s="136"/>
      <c r="G11" s="136"/>
    </row>
    <row r="12" spans="1:7">
      <c r="A12" s="55"/>
      <c r="B12" s="151"/>
      <c r="C12" s="133"/>
      <c r="D12" s="133"/>
      <c r="E12" s="152"/>
      <c r="F12" s="153"/>
      <c r="G12" s="154"/>
    </row>
    <row r="13" spans="1:7">
      <c r="A13" s="55"/>
      <c r="B13" s="156" t="s">
        <v>9</v>
      </c>
      <c r="C13" s="157"/>
      <c r="D13" s="158"/>
      <c r="E13" s="159">
        <f>SUM(E10:E12)</f>
        <v>329444.75</v>
      </c>
      <c r="F13" s="159"/>
      <c r="G13" s="159"/>
    </row>
    <row r="14" spans="1:7" ht="38.25" customHeight="1">
      <c r="A14" s="55"/>
      <c r="B14" s="181" t="s">
        <v>45</v>
      </c>
      <c r="C14" s="161"/>
      <c r="D14" s="162"/>
      <c r="E14" s="163">
        <f>B5+E5+F5-E13</f>
        <v>-19325.950000000012</v>
      </c>
      <c r="F14" s="164"/>
      <c r="G14" s="165"/>
    </row>
    <row r="15" spans="1:7">
      <c r="A15" s="55"/>
      <c r="B15" s="213" t="s">
        <v>33</v>
      </c>
      <c r="C15" s="213"/>
      <c r="D15" s="55"/>
      <c r="E15" s="55"/>
      <c r="F15" s="70"/>
      <c r="G15" s="55"/>
    </row>
    <row r="16" spans="1:7">
      <c r="A16" s="55"/>
      <c r="B16" s="55"/>
      <c r="C16" s="55"/>
      <c r="D16" s="55"/>
      <c r="E16" s="55"/>
      <c r="F16" s="55"/>
      <c r="G16" s="55"/>
    </row>
    <row r="17" spans="1:7" hidden="1">
      <c r="A17" s="55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55"/>
      <c r="B18" s="60" t="s">
        <v>11</v>
      </c>
      <c r="C18" s="60"/>
      <c r="D18" s="168" t="s">
        <v>12</v>
      </c>
      <c r="E18" s="169"/>
      <c r="F18" s="73"/>
      <c r="G18" s="61" t="s">
        <v>13</v>
      </c>
    </row>
    <row r="19" spans="1:7" hidden="1">
      <c r="A19" s="55"/>
      <c r="B19" s="74">
        <v>2699.8</v>
      </c>
      <c r="C19" s="74"/>
      <c r="D19" s="166">
        <f>B19*6.81*12</f>
        <v>220627.65599999999</v>
      </c>
      <c r="E19" s="167"/>
      <c r="F19" s="66"/>
      <c r="G19" s="75"/>
    </row>
    <row r="20" spans="1:7" hidden="1">
      <c r="A20" s="55"/>
      <c r="B20" s="55" t="s">
        <v>14</v>
      </c>
      <c r="C20" s="55"/>
      <c r="D20" s="55"/>
      <c r="E20" s="55"/>
      <c r="F20" s="88"/>
      <c r="G20" s="55"/>
    </row>
    <row r="21" spans="1:7">
      <c r="A21" s="55"/>
      <c r="B21" s="155" t="s">
        <v>15</v>
      </c>
      <c r="C21" s="155"/>
      <c r="D21" s="155"/>
      <c r="E21" s="81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4" spans="1:7">
      <c r="E24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1">
    <mergeCell ref="B21:D21"/>
    <mergeCell ref="E11:G11"/>
    <mergeCell ref="B12:D12"/>
    <mergeCell ref="E12:G12"/>
    <mergeCell ref="D19:E19"/>
    <mergeCell ref="B22:D22"/>
    <mergeCell ref="B14:D14"/>
    <mergeCell ref="E14:G14"/>
    <mergeCell ref="B15:C15"/>
    <mergeCell ref="B17:G17"/>
    <mergeCell ref="D18:E18"/>
    <mergeCell ref="B1:G1"/>
    <mergeCell ref="B3:G3"/>
    <mergeCell ref="B8:G8"/>
    <mergeCell ref="B9:D9"/>
    <mergeCell ref="E9:G9"/>
    <mergeCell ref="B13:D13"/>
    <mergeCell ref="E13:G13"/>
    <mergeCell ref="B10:D10"/>
    <mergeCell ref="E10:G10"/>
    <mergeCell ref="B11:D11"/>
  </mergeCells>
  <phoneticPr fontId="14" type="noConversion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G28"/>
  <sheetViews>
    <sheetView view="pageBreakPreview" zoomScaleNormal="100" workbookViewId="0">
      <selection activeCell="E12" sqref="E12:G12"/>
    </sheetView>
  </sheetViews>
  <sheetFormatPr defaultColWidth="29.28515625" defaultRowHeight="18.75"/>
  <cols>
    <col min="1" max="1" width="2" style="56" customWidth="1"/>
    <col min="2" max="2" width="28.28515625" style="56" customWidth="1"/>
    <col min="3" max="3" width="25.42578125" style="56" customWidth="1"/>
    <col min="4" max="4" width="16.5703125" style="56" customWidth="1"/>
    <col min="5" max="5" width="21.85546875" style="56" customWidth="1"/>
    <col min="6" max="6" width="22" style="56" customWidth="1"/>
    <col min="7" max="7" width="23.85546875" style="56" customWidth="1"/>
    <col min="8" max="16384" width="29.28515625" style="56"/>
  </cols>
  <sheetData>
    <row r="1" spans="1:7">
      <c r="A1" s="55" t="s">
        <v>14</v>
      </c>
      <c r="B1" s="138" t="s">
        <v>34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56.25">
      <c r="A4" s="59"/>
      <c r="B4" s="60" t="s">
        <v>1</v>
      </c>
      <c r="C4" s="93" t="s">
        <v>31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180195.27</v>
      </c>
      <c r="C5" s="78">
        <v>31906.52</v>
      </c>
      <c r="D5" s="65">
        <v>230229</v>
      </c>
      <c r="E5" s="66">
        <v>221850.14</v>
      </c>
      <c r="F5" s="67">
        <v>4804.76</v>
      </c>
      <c r="G5" s="68">
        <f>C5+D5-E5</f>
        <v>40285.379999999976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75</v>
      </c>
      <c r="C10" s="133"/>
      <c r="D10" s="134"/>
      <c r="E10" s="135">
        <v>59077.59</v>
      </c>
      <c r="F10" s="136"/>
      <c r="G10" s="137"/>
    </row>
    <row r="11" spans="1:7">
      <c r="A11" s="55"/>
      <c r="B11" s="174" t="s">
        <v>76</v>
      </c>
      <c r="C11" s="133"/>
      <c r="D11" s="133"/>
      <c r="E11" s="136">
        <v>178284.96</v>
      </c>
      <c r="F11" s="136"/>
      <c r="G11" s="136"/>
    </row>
    <row r="12" spans="1:7">
      <c r="A12" s="55"/>
      <c r="B12" s="151"/>
      <c r="C12" s="133"/>
      <c r="D12" s="133"/>
      <c r="E12" s="152"/>
      <c r="F12" s="153"/>
      <c r="G12" s="154"/>
    </row>
    <row r="13" spans="1:7">
      <c r="A13" s="55"/>
      <c r="B13" s="156" t="s">
        <v>9</v>
      </c>
      <c r="C13" s="157"/>
      <c r="D13" s="158"/>
      <c r="E13" s="159">
        <f>E10+E11+E12</f>
        <v>237362.55</v>
      </c>
      <c r="F13" s="159"/>
      <c r="G13" s="159"/>
    </row>
    <row r="14" spans="1:7" ht="38.25" customHeight="1">
      <c r="A14" s="55"/>
      <c r="B14" s="181" t="s">
        <v>45</v>
      </c>
      <c r="C14" s="161"/>
      <c r="D14" s="162"/>
      <c r="E14" s="163">
        <f>B5+E5+F5-E13</f>
        <v>169487.62000000005</v>
      </c>
      <c r="F14" s="164"/>
      <c r="G14" s="165"/>
    </row>
    <row r="15" spans="1:7">
      <c r="A15" s="55"/>
      <c r="B15" s="55"/>
      <c r="C15" s="55"/>
      <c r="D15" s="55"/>
      <c r="E15" s="55"/>
      <c r="F15" s="70"/>
      <c r="G15" s="55"/>
    </row>
    <row r="16" spans="1:7">
      <c r="A16" s="55"/>
      <c r="B16" s="55"/>
      <c r="C16" s="55"/>
      <c r="D16" s="55"/>
      <c r="E16" s="55"/>
      <c r="F16" s="55"/>
      <c r="G16" s="55"/>
    </row>
    <row r="17" spans="1:7" hidden="1">
      <c r="A17" s="55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55"/>
      <c r="B18" s="60" t="s">
        <v>11</v>
      </c>
      <c r="C18" s="60"/>
      <c r="D18" s="168" t="s">
        <v>12</v>
      </c>
      <c r="E18" s="169"/>
      <c r="F18" s="73"/>
      <c r="G18" s="61" t="s">
        <v>13</v>
      </c>
    </row>
    <row r="19" spans="1:7" hidden="1">
      <c r="A19" s="55"/>
      <c r="B19" s="74">
        <v>2699.8</v>
      </c>
      <c r="C19" s="74"/>
      <c r="D19" s="166">
        <f>B19*6.81*12</f>
        <v>220627.65599999999</v>
      </c>
      <c r="E19" s="167"/>
      <c r="F19" s="66"/>
      <c r="G19" s="75"/>
    </row>
    <row r="20" spans="1:7" hidden="1">
      <c r="A20" s="55"/>
      <c r="B20" s="55" t="s">
        <v>14</v>
      </c>
      <c r="C20" s="55"/>
      <c r="D20" s="55"/>
      <c r="E20" s="55"/>
      <c r="F20" s="88"/>
      <c r="G20" s="55"/>
    </row>
    <row r="21" spans="1:7">
      <c r="A21" s="55"/>
      <c r="B21" s="155" t="s">
        <v>15</v>
      </c>
      <c r="C21" s="155"/>
      <c r="D21" s="155"/>
      <c r="E21" s="81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4" spans="1:7">
      <c r="E24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E26" sqref="E26"/>
    </sheetView>
  </sheetViews>
  <sheetFormatPr defaultColWidth="29.28515625" defaultRowHeight="18.75"/>
  <cols>
    <col min="1" max="1" width="5.140625" style="3" customWidth="1"/>
    <col min="2" max="2" width="27.85546875" style="3" customWidth="1"/>
    <col min="3" max="3" width="25.140625" style="3" customWidth="1"/>
    <col min="4" max="4" width="17.5703125" style="3" customWidth="1"/>
    <col min="5" max="5" width="23" style="3" customWidth="1"/>
    <col min="6" max="6" width="21.140625" style="3" customWidth="1"/>
    <col min="7" max="7" width="22.85546875" style="3" customWidth="1"/>
    <col min="8" max="16384" width="29.28515625" style="3"/>
  </cols>
  <sheetData>
    <row r="1" spans="1:7">
      <c r="A1" s="2" t="s">
        <v>14</v>
      </c>
      <c r="B1" s="138" t="s">
        <v>35</v>
      </c>
      <c r="C1" s="138"/>
      <c r="D1" s="138"/>
      <c r="E1" s="138"/>
      <c r="F1" s="138"/>
      <c r="G1" s="138"/>
    </row>
    <row r="2" spans="1:7">
      <c r="A2" s="2"/>
      <c r="B2" s="4"/>
      <c r="C2" s="4"/>
      <c r="D2" s="4"/>
      <c r="E2" s="4"/>
      <c r="F2" s="4"/>
      <c r="G2" s="4"/>
    </row>
    <row r="3" spans="1:7">
      <c r="A3" s="5"/>
      <c r="B3" s="173" t="s">
        <v>44</v>
      </c>
      <c r="C3" s="140"/>
      <c r="D3" s="140"/>
      <c r="E3" s="140"/>
      <c r="F3" s="140"/>
      <c r="G3" s="141"/>
    </row>
    <row r="4" spans="1:7" s="10" customFormat="1" ht="75">
      <c r="A4" s="6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7" s="10" customFormat="1">
      <c r="A5" s="6"/>
      <c r="B5" s="11">
        <v>278489.65999999997</v>
      </c>
      <c r="C5" s="12">
        <v>172277.59</v>
      </c>
      <c r="D5" s="13">
        <v>364660.08</v>
      </c>
      <c r="E5" s="14">
        <v>340384.99</v>
      </c>
      <c r="F5" s="1">
        <v>2538.1</v>
      </c>
      <c r="G5" s="15">
        <f>D5-E5+C5</f>
        <v>196552.68000000002</v>
      </c>
    </row>
    <row r="6" spans="1:7">
      <c r="A6" s="2"/>
      <c r="B6" s="2"/>
      <c r="C6" s="2"/>
      <c r="D6" s="16"/>
      <c r="E6" s="17"/>
      <c r="F6" s="18"/>
      <c r="G6" s="16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180" t="s">
        <v>46</v>
      </c>
      <c r="C8" s="143"/>
      <c r="D8" s="143"/>
      <c r="E8" s="143"/>
      <c r="F8" s="143"/>
      <c r="G8" s="144"/>
    </row>
    <row r="9" spans="1:7">
      <c r="A9" s="2"/>
      <c r="B9" s="145" t="s">
        <v>7</v>
      </c>
      <c r="C9" s="146"/>
      <c r="D9" s="147"/>
      <c r="E9" s="148" t="s">
        <v>8</v>
      </c>
      <c r="F9" s="149"/>
      <c r="G9" s="150"/>
    </row>
    <row r="10" spans="1:7" ht="30.75" customHeight="1">
      <c r="A10" s="2"/>
      <c r="B10" s="172" t="s">
        <v>55</v>
      </c>
      <c r="C10" s="133"/>
      <c r="D10" s="134"/>
      <c r="E10" s="135">
        <v>41985.23</v>
      </c>
      <c r="F10" s="136"/>
      <c r="G10" s="137"/>
    </row>
    <row r="11" spans="1:7">
      <c r="A11" s="2"/>
      <c r="B11" s="151"/>
      <c r="C11" s="133"/>
      <c r="D11" s="133"/>
      <c r="E11" s="136"/>
      <c r="F11" s="136"/>
      <c r="G11" s="136"/>
    </row>
    <row r="12" spans="1:7">
      <c r="A12" s="2"/>
      <c r="B12" s="151"/>
      <c r="C12" s="133"/>
      <c r="D12" s="133"/>
      <c r="E12" s="152"/>
      <c r="F12" s="153"/>
      <c r="G12" s="154"/>
    </row>
    <row r="13" spans="1:7">
      <c r="A13" s="2"/>
      <c r="B13" s="156" t="s">
        <v>9</v>
      </c>
      <c r="C13" s="157"/>
      <c r="D13" s="158"/>
      <c r="E13" s="159">
        <f>E10+E11+E12</f>
        <v>41985.23</v>
      </c>
      <c r="F13" s="159"/>
      <c r="G13" s="159"/>
    </row>
    <row r="14" spans="1:7" ht="39.75" customHeight="1">
      <c r="A14" s="2"/>
      <c r="B14" s="181" t="s">
        <v>45</v>
      </c>
      <c r="C14" s="161"/>
      <c r="D14" s="162"/>
      <c r="E14" s="163">
        <f>B5+E5+F5-E13</f>
        <v>579427.5199999999</v>
      </c>
      <c r="F14" s="164"/>
      <c r="G14" s="165"/>
    </row>
    <row r="15" spans="1:7">
      <c r="A15" s="2"/>
      <c r="B15" s="2"/>
      <c r="C15" s="2"/>
      <c r="D15" s="2"/>
      <c r="E15" s="2"/>
      <c r="F15" s="16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idden="1">
      <c r="A17" s="2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2"/>
      <c r="B18" s="7" t="s">
        <v>11</v>
      </c>
      <c r="C18" s="7"/>
      <c r="D18" s="168" t="s">
        <v>12</v>
      </c>
      <c r="E18" s="169"/>
      <c r="F18" s="19"/>
      <c r="G18" s="9" t="s">
        <v>13</v>
      </c>
    </row>
    <row r="19" spans="1:7" hidden="1">
      <c r="A19" s="2"/>
      <c r="B19" s="20">
        <v>3719.3</v>
      </c>
      <c r="C19" s="20"/>
      <c r="D19" s="166">
        <f>B19*6.81*12</f>
        <v>303941.196</v>
      </c>
      <c r="E19" s="167"/>
      <c r="F19" s="14"/>
      <c r="G19" s="21"/>
    </row>
    <row r="20" spans="1:7" hidden="1">
      <c r="A20" s="2"/>
      <c r="B20" s="2" t="s">
        <v>14</v>
      </c>
      <c r="C20" s="2"/>
      <c r="D20" s="2"/>
      <c r="E20" s="2"/>
      <c r="F20" s="22"/>
      <c r="G20" s="2"/>
    </row>
    <row r="21" spans="1:7">
      <c r="A21" s="2"/>
      <c r="B21" s="155" t="s">
        <v>15</v>
      </c>
      <c r="C21" s="155"/>
      <c r="D21" s="155"/>
      <c r="E21" s="23"/>
      <c r="F21" s="2"/>
      <c r="G21" s="24"/>
    </row>
    <row r="22" spans="1:7">
      <c r="A22" s="2"/>
      <c r="B22" s="155" t="s">
        <v>16</v>
      </c>
      <c r="C22" s="155"/>
      <c r="D22" s="155"/>
      <c r="E22" s="2"/>
      <c r="F22" s="2"/>
      <c r="G22" s="2" t="s">
        <v>17</v>
      </c>
    </row>
    <row r="24" spans="1:7">
      <c r="E24" s="3" t="s">
        <v>14</v>
      </c>
    </row>
    <row r="27" spans="1:7">
      <c r="E27" s="3" t="s">
        <v>14</v>
      </c>
    </row>
    <row r="28" spans="1:7">
      <c r="G28" s="3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activeCell="E24" sqref="E24"/>
    </sheetView>
  </sheetViews>
  <sheetFormatPr defaultColWidth="29.28515625" defaultRowHeight="18.75"/>
  <cols>
    <col min="1" max="1" width="3.85546875" style="3" customWidth="1"/>
    <col min="2" max="2" width="28" style="3" customWidth="1"/>
    <col min="3" max="3" width="25.28515625" style="3" customWidth="1"/>
    <col min="4" max="4" width="15.85546875" style="3" customWidth="1"/>
    <col min="5" max="5" width="22.5703125" style="3" customWidth="1"/>
    <col min="6" max="6" width="21.5703125" style="3" customWidth="1"/>
    <col min="7" max="7" width="25.7109375" style="3" customWidth="1"/>
    <col min="8" max="16384" width="29.28515625" style="3"/>
  </cols>
  <sheetData>
    <row r="1" spans="1:7">
      <c r="A1" s="2" t="s">
        <v>14</v>
      </c>
      <c r="B1" s="138" t="s">
        <v>36</v>
      </c>
      <c r="C1" s="138"/>
      <c r="D1" s="138"/>
      <c r="E1" s="138"/>
      <c r="F1" s="138"/>
      <c r="G1" s="138"/>
    </row>
    <row r="2" spans="1:7" ht="19.5" thickBot="1">
      <c r="A2" s="2"/>
      <c r="B2" s="4"/>
      <c r="C2" s="4"/>
      <c r="D2" s="4"/>
      <c r="E2" s="4"/>
      <c r="F2" s="4"/>
      <c r="G2" s="4"/>
    </row>
    <row r="3" spans="1:7" ht="19.5" thickBot="1">
      <c r="A3" s="5"/>
      <c r="B3" s="173" t="s">
        <v>44</v>
      </c>
      <c r="C3" s="140"/>
      <c r="D3" s="140"/>
      <c r="E3" s="140"/>
      <c r="F3" s="140"/>
      <c r="G3" s="141"/>
    </row>
    <row r="4" spans="1:7" s="10" customFormat="1" ht="57" thickBot="1">
      <c r="A4" s="6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7" s="10" customFormat="1" ht="19.5" thickBot="1">
      <c r="A5" s="6"/>
      <c r="B5" s="11">
        <v>70085.440000000002</v>
      </c>
      <c r="C5" s="12">
        <v>59208.69</v>
      </c>
      <c r="D5" s="13">
        <v>365639.1</v>
      </c>
      <c r="E5" s="14">
        <v>386438.7</v>
      </c>
      <c r="F5" s="1">
        <v>5124.76</v>
      </c>
      <c r="G5" s="15">
        <f>C5+D5-E5</f>
        <v>38409.089999999967</v>
      </c>
    </row>
    <row r="6" spans="1:7">
      <c r="A6" s="2"/>
      <c r="B6" s="2"/>
      <c r="C6" s="2"/>
      <c r="D6" s="16"/>
      <c r="E6" s="25"/>
      <c r="F6" s="18"/>
      <c r="G6" s="16"/>
    </row>
    <row r="7" spans="1:7" ht="19.5" thickBot="1">
      <c r="A7" s="2"/>
      <c r="B7" s="2"/>
      <c r="C7" s="2"/>
      <c r="D7" s="2"/>
      <c r="E7" s="2"/>
      <c r="F7" s="2"/>
      <c r="G7" s="2"/>
    </row>
    <row r="8" spans="1:7" ht="19.5" thickBot="1">
      <c r="A8" s="2"/>
      <c r="B8" s="180" t="s">
        <v>46</v>
      </c>
      <c r="C8" s="143"/>
      <c r="D8" s="143"/>
      <c r="E8" s="143"/>
      <c r="F8" s="143"/>
      <c r="G8" s="144"/>
    </row>
    <row r="9" spans="1:7">
      <c r="A9" s="2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2"/>
      <c r="B10" s="172" t="s">
        <v>77</v>
      </c>
      <c r="C10" s="133"/>
      <c r="D10" s="134"/>
      <c r="E10" s="135">
        <v>343010.91</v>
      </c>
      <c r="F10" s="136"/>
      <c r="G10" s="137"/>
    </row>
    <row r="11" spans="1:7" ht="18.75" customHeight="1">
      <c r="A11" s="2"/>
      <c r="B11" s="174" t="s">
        <v>42</v>
      </c>
      <c r="C11" s="178"/>
      <c r="D11" s="209"/>
      <c r="E11" s="136">
        <v>16173.91</v>
      </c>
      <c r="F11" s="136"/>
      <c r="G11" s="136"/>
    </row>
    <row r="12" spans="1:7">
      <c r="A12" s="2"/>
      <c r="B12" s="156" t="s">
        <v>9</v>
      </c>
      <c r="C12" s="157"/>
      <c r="D12" s="158"/>
      <c r="E12" s="159">
        <f>E10+E11</f>
        <v>359184.81999999995</v>
      </c>
      <c r="F12" s="159"/>
      <c r="G12" s="159"/>
    </row>
    <row r="13" spans="1:7" ht="39.75" customHeight="1" thickBot="1">
      <c r="A13" s="2"/>
      <c r="B13" s="181" t="s">
        <v>45</v>
      </c>
      <c r="C13" s="161"/>
      <c r="D13" s="162"/>
      <c r="E13" s="163">
        <f>B5+E5+F5-E12</f>
        <v>102464.08000000007</v>
      </c>
      <c r="F13" s="164"/>
      <c r="G13" s="165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16"/>
      <c r="G15" s="2"/>
    </row>
    <row r="16" spans="1:7" ht="19.5" hidden="1" thickBot="1">
      <c r="A16" s="2"/>
      <c r="B16" s="139" t="s">
        <v>10</v>
      </c>
      <c r="C16" s="140"/>
      <c r="D16" s="140"/>
      <c r="E16" s="140"/>
      <c r="F16" s="140"/>
      <c r="G16" s="141"/>
    </row>
    <row r="17" spans="1:7" ht="57" hidden="1" thickBot="1">
      <c r="A17" s="2"/>
      <c r="B17" s="7" t="s">
        <v>11</v>
      </c>
      <c r="C17" s="7"/>
      <c r="D17" s="168" t="s">
        <v>12</v>
      </c>
      <c r="E17" s="169"/>
      <c r="F17" s="19"/>
      <c r="G17" s="9" t="s">
        <v>13</v>
      </c>
    </row>
    <row r="18" spans="1:7" ht="19.5" hidden="1" thickBot="1">
      <c r="A18" s="2"/>
      <c r="B18" s="20">
        <v>3537.6</v>
      </c>
      <c r="C18" s="20"/>
      <c r="D18" s="166">
        <f>B18*6.81*12</f>
        <v>289092.67199999996</v>
      </c>
      <c r="E18" s="167"/>
      <c r="F18" s="14"/>
      <c r="G18" s="21"/>
    </row>
    <row r="19" spans="1:7" hidden="1">
      <c r="A19" s="2"/>
      <c r="B19" s="2" t="s">
        <v>14</v>
      </c>
      <c r="C19" s="2"/>
      <c r="D19" s="2"/>
      <c r="E19" s="2"/>
      <c r="F19" s="26"/>
      <c r="G19" s="2"/>
    </row>
    <row r="20" spans="1:7">
      <c r="A20" s="2"/>
      <c r="B20" s="155" t="s">
        <v>15</v>
      </c>
      <c r="C20" s="155"/>
      <c r="D20" s="155"/>
      <c r="E20" s="23"/>
      <c r="F20" s="2"/>
      <c r="G20" s="24"/>
    </row>
    <row r="21" spans="1:7">
      <c r="A21" s="2"/>
      <c r="B21" s="155" t="s">
        <v>16</v>
      </c>
      <c r="C21" s="155"/>
      <c r="D21" s="155"/>
      <c r="E21" s="2"/>
      <c r="F21" s="2"/>
      <c r="G21" s="2" t="s">
        <v>17</v>
      </c>
    </row>
    <row r="23" spans="1:7">
      <c r="E23" s="3" t="s">
        <v>14</v>
      </c>
    </row>
    <row r="26" spans="1:7">
      <c r="E26" s="3" t="s">
        <v>14</v>
      </c>
    </row>
    <row r="27" spans="1:7">
      <c r="G27" s="3" t="s">
        <v>14</v>
      </c>
    </row>
  </sheetData>
  <mergeCells count="18">
    <mergeCell ref="B11:D11"/>
    <mergeCell ref="E11:G11"/>
    <mergeCell ref="D18:E18"/>
    <mergeCell ref="B20:D20"/>
    <mergeCell ref="B21:D21"/>
    <mergeCell ref="D17:E17"/>
    <mergeCell ref="B16:G16"/>
    <mergeCell ref="B12:D12"/>
    <mergeCell ref="E12:G12"/>
    <mergeCell ref="B13:D13"/>
    <mergeCell ref="E13:G13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activeCell="E25" sqref="E25"/>
    </sheetView>
  </sheetViews>
  <sheetFormatPr defaultColWidth="29.28515625" defaultRowHeight="18.75"/>
  <cols>
    <col min="1" max="1" width="1.85546875" style="3" customWidth="1"/>
    <col min="2" max="2" width="26.85546875" style="3" customWidth="1"/>
    <col min="3" max="3" width="26.28515625" style="3" customWidth="1"/>
    <col min="4" max="4" width="18.5703125" style="3" customWidth="1"/>
    <col min="5" max="5" width="22.28515625" style="3" customWidth="1"/>
    <col min="6" max="6" width="20.42578125" style="3" customWidth="1"/>
    <col min="7" max="7" width="23.85546875" style="3" customWidth="1"/>
    <col min="8" max="16384" width="29.28515625" style="3"/>
  </cols>
  <sheetData>
    <row r="1" spans="1:7">
      <c r="A1" s="2" t="s">
        <v>14</v>
      </c>
      <c r="B1" s="138" t="s">
        <v>37</v>
      </c>
      <c r="C1" s="138"/>
      <c r="D1" s="138"/>
      <c r="E1" s="138"/>
      <c r="F1" s="138"/>
      <c r="G1" s="138"/>
    </row>
    <row r="2" spans="1:7">
      <c r="A2" s="2"/>
      <c r="B2" s="4"/>
      <c r="C2" s="4"/>
      <c r="D2" s="4"/>
      <c r="E2" s="4"/>
      <c r="F2" s="4"/>
      <c r="G2" s="4"/>
    </row>
    <row r="3" spans="1:7">
      <c r="A3" s="5"/>
      <c r="B3" s="173" t="s">
        <v>44</v>
      </c>
      <c r="C3" s="140"/>
      <c r="D3" s="140"/>
      <c r="E3" s="140"/>
      <c r="F3" s="140"/>
      <c r="G3" s="141"/>
    </row>
    <row r="4" spans="1:7" s="10" customFormat="1" ht="75">
      <c r="A4" s="6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7" s="10" customFormat="1">
      <c r="A5" s="6"/>
      <c r="B5" s="11">
        <v>78518.77</v>
      </c>
      <c r="C5" s="12">
        <v>52051.19</v>
      </c>
      <c r="D5" s="13">
        <v>273147.3</v>
      </c>
      <c r="E5" s="14">
        <v>266304.45</v>
      </c>
      <c r="F5" s="1">
        <v>5004.76</v>
      </c>
      <c r="G5" s="15">
        <f>D5-E5+C5</f>
        <v>58894.039999999979</v>
      </c>
    </row>
    <row r="6" spans="1:7">
      <c r="A6" s="2"/>
      <c r="B6" s="2"/>
      <c r="C6" s="2"/>
      <c r="D6" s="16"/>
      <c r="E6" s="17"/>
      <c r="F6" s="18"/>
      <c r="G6" s="16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180" t="s">
        <v>46</v>
      </c>
      <c r="C8" s="143"/>
      <c r="D8" s="143"/>
      <c r="E8" s="143"/>
      <c r="F8" s="143"/>
      <c r="G8" s="144"/>
    </row>
    <row r="9" spans="1:7">
      <c r="A9" s="2"/>
      <c r="B9" s="145" t="s">
        <v>7</v>
      </c>
      <c r="C9" s="146"/>
      <c r="D9" s="147"/>
      <c r="E9" s="148" t="s">
        <v>8</v>
      </c>
      <c r="F9" s="149"/>
      <c r="G9" s="150"/>
    </row>
    <row r="10" spans="1:7" ht="36.75" customHeight="1">
      <c r="A10" s="2"/>
      <c r="B10" s="172" t="s">
        <v>78</v>
      </c>
      <c r="C10" s="133"/>
      <c r="D10" s="134"/>
      <c r="E10" s="135">
        <v>214939.2</v>
      </c>
      <c r="F10" s="136"/>
      <c r="G10" s="137"/>
    </row>
    <row r="11" spans="1:7">
      <c r="A11" s="2"/>
      <c r="B11" s="151"/>
      <c r="C11" s="133"/>
      <c r="D11" s="133"/>
      <c r="E11" s="152"/>
      <c r="F11" s="153"/>
      <c r="G11" s="154"/>
    </row>
    <row r="12" spans="1:7">
      <c r="A12" s="2"/>
      <c r="B12" s="156" t="s">
        <v>9</v>
      </c>
      <c r="C12" s="157"/>
      <c r="D12" s="158"/>
      <c r="E12" s="159">
        <f>E10+E11</f>
        <v>214939.2</v>
      </c>
      <c r="F12" s="159"/>
      <c r="G12" s="159"/>
    </row>
    <row r="13" spans="1:7" ht="43.5" customHeight="1">
      <c r="A13" s="2"/>
      <c r="B13" s="181" t="s">
        <v>45</v>
      </c>
      <c r="C13" s="161"/>
      <c r="D13" s="162"/>
      <c r="E13" s="163">
        <f>B5+E5+F5-E12</f>
        <v>134888.78000000003</v>
      </c>
      <c r="F13" s="164"/>
      <c r="G13" s="165"/>
    </row>
    <row r="14" spans="1:7">
      <c r="A14" s="2"/>
      <c r="B14" s="2"/>
      <c r="C14" s="2"/>
      <c r="D14" s="2"/>
      <c r="E14" s="2"/>
      <c r="F14" s="16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 hidden="1">
      <c r="A16" s="2"/>
      <c r="B16" s="139" t="s">
        <v>10</v>
      </c>
      <c r="C16" s="140"/>
      <c r="D16" s="140"/>
      <c r="E16" s="140"/>
      <c r="F16" s="140"/>
      <c r="G16" s="141"/>
    </row>
    <row r="17" spans="1:7" ht="56.25" hidden="1">
      <c r="A17" s="2"/>
      <c r="B17" s="7" t="s">
        <v>11</v>
      </c>
      <c r="C17" s="7"/>
      <c r="D17" s="168" t="s">
        <v>12</v>
      </c>
      <c r="E17" s="169"/>
      <c r="F17" s="19"/>
      <c r="G17" s="9" t="s">
        <v>13</v>
      </c>
    </row>
    <row r="18" spans="1:7" hidden="1">
      <c r="A18" s="2"/>
      <c r="B18" s="20">
        <v>2650.1</v>
      </c>
      <c r="C18" s="20"/>
      <c r="D18" s="166">
        <f>B18*6.81*12</f>
        <v>216566.17199999996</v>
      </c>
      <c r="E18" s="167"/>
      <c r="F18" s="14"/>
      <c r="G18" s="21"/>
    </row>
    <row r="19" spans="1:7" hidden="1">
      <c r="A19" s="2"/>
      <c r="B19" s="2" t="s">
        <v>14</v>
      </c>
      <c r="C19" s="2"/>
      <c r="D19" s="2"/>
      <c r="E19" s="2"/>
      <c r="F19" s="22"/>
      <c r="G19" s="2"/>
    </row>
    <row r="20" spans="1:7">
      <c r="A20" s="2"/>
      <c r="B20" s="155" t="s">
        <v>15</v>
      </c>
      <c r="C20" s="155"/>
      <c r="D20" s="155"/>
      <c r="E20" s="23"/>
      <c r="F20" s="2"/>
      <c r="G20" s="24"/>
    </row>
    <row r="21" spans="1:7">
      <c r="A21" s="2"/>
      <c r="B21" s="155" t="s">
        <v>16</v>
      </c>
      <c r="C21" s="155"/>
      <c r="D21" s="155"/>
      <c r="E21" s="2"/>
      <c r="F21" s="2"/>
      <c r="G21" s="2" t="s">
        <v>17</v>
      </c>
    </row>
    <row r="23" spans="1:7">
      <c r="E23" s="3" t="s">
        <v>14</v>
      </c>
    </row>
    <row r="26" spans="1:7">
      <c r="E26" s="3" t="s">
        <v>14</v>
      </c>
    </row>
    <row r="27" spans="1:7">
      <c r="G27" s="3" t="s">
        <v>14</v>
      </c>
    </row>
  </sheetData>
  <mergeCells count="18">
    <mergeCell ref="B11:D11"/>
    <mergeCell ref="E11:G11"/>
    <mergeCell ref="D17:E17"/>
    <mergeCell ref="B20:D20"/>
    <mergeCell ref="B21:D21"/>
    <mergeCell ref="B12:D12"/>
    <mergeCell ref="E12:G12"/>
    <mergeCell ref="B13:D13"/>
    <mergeCell ref="E13:G13"/>
    <mergeCell ref="B16:G16"/>
    <mergeCell ref="D18:E18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E12" sqref="E12:G12"/>
    </sheetView>
  </sheetViews>
  <sheetFormatPr defaultColWidth="29.28515625" defaultRowHeight="18.75"/>
  <cols>
    <col min="1" max="1" width="1.5703125" style="3" customWidth="1"/>
    <col min="2" max="2" width="27.42578125" style="3" customWidth="1"/>
    <col min="3" max="3" width="25.85546875" style="3" customWidth="1"/>
    <col min="4" max="4" width="16.85546875" style="3" customWidth="1"/>
    <col min="5" max="5" width="23.7109375" style="3" customWidth="1"/>
    <col min="6" max="6" width="22.7109375" style="3" customWidth="1"/>
    <col min="7" max="7" width="24.28515625" style="3" customWidth="1"/>
    <col min="8" max="16384" width="29.28515625" style="3"/>
  </cols>
  <sheetData>
    <row r="1" spans="1:7">
      <c r="A1" s="2" t="s">
        <v>14</v>
      </c>
      <c r="B1" s="138" t="s">
        <v>38</v>
      </c>
      <c r="C1" s="138"/>
      <c r="D1" s="138"/>
      <c r="E1" s="138"/>
      <c r="F1" s="138"/>
      <c r="G1" s="138"/>
    </row>
    <row r="2" spans="1:7">
      <c r="A2" s="2"/>
      <c r="B2" s="4"/>
      <c r="C2" s="4"/>
      <c r="D2" s="4"/>
      <c r="E2" s="4"/>
      <c r="F2" s="4"/>
      <c r="G2" s="4"/>
    </row>
    <row r="3" spans="1:7">
      <c r="A3" s="5"/>
      <c r="B3" s="139" t="s">
        <v>44</v>
      </c>
      <c r="C3" s="140"/>
      <c r="D3" s="140"/>
      <c r="E3" s="140"/>
      <c r="F3" s="140"/>
      <c r="G3" s="141"/>
    </row>
    <row r="4" spans="1:7" s="10" customFormat="1" ht="75">
      <c r="A4" s="6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7" s="10" customFormat="1">
      <c r="A5" s="6"/>
      <c r="B5" s="11">
        <v>-23123.15</v>
      </c>
      <c r="C5" s="12">
        <v>76353.72</v>
      </c>
      <c r="D5" s="13">
        <v>257746.14</v>
      </c>
      <c r="E5" s="14">
        <v>287392.89</v>
      </c>
      <c r="F5" s="1">
        <v>5004.76</v>
      </c>
      <c r="G5" s="15">
        <f>D5-E5+C5</f>
        <v>46706.97</v>
      </c>
    </row>
    <row r="6" spans="1:7">
      <c r="A6" s="2"/>
      <c r="B6" s="2"/>
      <c r="C6" s="2"/>
      <c r="D6" s="16"/>
      <c r="E6" s="17"/>
      <c r="F6" s="18"/>
      <c r="G6" s="16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142" t="s">
        <v>46</v>
      </c>
      <c r="C8" s="143"/>
      <c r="D8" s="143"/>
      <c r="E8" s="143"/>
      <c r="F8" s="143"/>
      <c r="G8" s="144"/>
    </row>
    <row r="9" spans="1:7">
      <c r="A9" s="2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2"/>
      <c r="B10" s="132" t="s">
        <v>79</v>
      </c>
      <c r="C10" s="133"/>
      <c r="D10" s="134"/>
      <c r="E10" s="135">
        <v>132197.45000000001</v>
      </c>
      <c r="F10" s="136"/>
      <c r="G10" s="137"/>
    </row>
    <row r="11" spans="1:7">
      <c r="A11" s="2"/>
      <c r="B11" s="151" t="s">
        <v>80</v>
      </c>
      <c r="C11" s="133"/>
      <c r="D11" s="171"/>
      <c r="E11" s="152">
        <v>195227.07</v>
      </c>
      <c r="F11" s="153"/>
      <c r="G11" s="154"/>
    </row>
    <row r="12" spans="1:7">
      <c r="A12" s="2"/>
      <c r="B12" s="151"/>
      <c r="C12" s="133"/>
      <c r="D12" s="133"/>
      <c r="E12" s="152"/>
      <c r="F12" s="153"/>
      <c r="G12" s="154"/>
    </row>
    <row r="13" spans="1:7">
      <c r="A13" s="2"/>
      <c r="B13" s="156" t="s">
        <v>9</v>
      </c>
      <c r="C13" s="157"/>
      <c r="D13" s="158"/>
      <c r="E13" s="159">
        <f>SUM(E10:E12)</f>
        <v>327424.52</v>
      </c>
      <c r="F13" s="159"/>
      <c r="G13" s="159"/>
    </row>
    <row r="14" spans="1:7" ht="42.75" customHeight="1">
      <c r="A14" s="2"/>
      <c r="B14" s="160" t="s">
        <v>45</v>
      </c>
      <c r="C14" s="161"/>
      <c r="D14" s="162"/>
      <c r="E14" s="163">
        <f>B5+E5+F5-E13</f>
        <v>-58150.020000000019</v>
      </c>
      <c r="F14" s="164"/>
      <c r="G14" s="165"/>
    </row>
    <row r="15" spans="1:7">
      <c r="A15" s="2"/>
      <c r="B15" s="2"/>
      <c r="C15" s="2"/>
      <c r="D15" s="2"/>
      <c r="E15" s="2"/>
      <c r="F15" s="16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idden="1">
      <c r="A17" s="2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2"/>
      <c r="B18" s="7" t="s">
        <v>11</v>
      </c>
      <c r="C18" s="7"/>
      <c r="D18" s="168" t="s">
        <v>12</v>
      </c>
      <c r="E18" s="169"/>
      <c r="F18" s="19"/>
      <c r="G18" s="9" t="s">
        <v>13</v>
      </c>
    </row>
    <row r="19" spans="1:7" hidden="1">
      <c r="A19" s="2"/>
      <c r="B19" s="20">
        <v>2499</v>
      </c>
      <c r="C19" s="20"/>
      <c r="D19" s="166">
        <f>B19*6.81*12</f>
        <v>204218.27999999997</v>
      </c>
      <c r="E19" s="167"/>
      <c r="F19" s="14"/>
      <c r="G19" s="21"/>
    </row>
    <row r="20" spans="1:7" hidden="1">
      <c r="A20" s="2"/>
      <c r="B20" s="2" t="s">
        <v>14</v>
      </c>
      <c r="C20" s="2"/>
      <c r="D20" s="2"/>
      <c r="E20" s="2"/>
      <c r="F20" s="22"/>
      <c r="G20" s="2"/>
    </row>
    <row r="21" spans="1:7">
      <c r="A21" s="2"/>
      <c r="B21" s="155" t="s">
        <v>15</v>
      </c>
      <c r="C21" s="155"/>
      <c r="D21" s="155"/>
      <c r="E21" s="23"/>
      <c r="F21" s="2"/>
      <c r="G21" s="24"/>
    </row>
    <row r="22" spans="1:7">
      <c r="A22" s="2"/>
      <c r="B22" s="155" t="s">
        <v>16</v>
      </c>
      <c r="C22" s="155"/>
      <c r="D22" s="155"/>
      <c r="E22" s="2"/>
      <c r="F22" s="2"/>
      <c r="G22" s="2" t="s">
        <v>17</v>
      </c>
    </row>
    <row r="24" spans="1:7">
      <c r="E24" s="3" t="s">
        <v>14</v>
      </c>
    </row>
    <row r="27" spans="1:7">
      <c r="E27" s="3" t="s">
        <v>14</v>
      </c>
    </row>
    <row r="28" spans="1:7">
      <c r="G28" s="3" t="s">
        <v>14</v>
      </c>
    </row>
  </sheetData>
  <mergeCells count="20">
    <mergeCell ref="B14:D14"/>
    <mergeCell ref="E14:G14"/>
    <mergeCell ref="B22:D22"/>
    <mergeCell ref="B17:G17"/>
    <mergeCell ref="D18:E18"/>
    <mergeCell ref="D19:E19"/>
    <mergeCell ref="B21:D21"/>
    <mergeCell ref="B11:D11"/>
    <mergeCell ref="E11:G11"/>
    <mergeCell ref="B12:D12"/>
    <mergeCell ref="E12:G12"/>
    <mergeCell ref="B13:D13"/>
    <mergeCell ref="E13:G13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workbookViewId="0">
      <selection sqref="A1:IV65536"/>
    </sheetView>
  </sheetViews>
  <sheetFormatPr defaultColWidth="29.28515625" defaultRowHeight="18.75"/>
  <cols>
    <col min="1" max="1" width="3.5703125" style="56" customWidth="1"/>
    <col min="2" max="2" width="27.140625" style="56" customWidth="1"/>
    <col min="3" max="3" width="24.5703125" style="56" customWidth="1"/>
    <col min="4" max="4" width="16" style="56" customWidth="1"/>
    <col min="5" max="5" width="21.7109375" style="56" customWidth="1"/>
    <col min="6" max="6" width="20.85546875" style="56" customWidth="1"/>
    <col min="7" max="16384" width="29.28515625" style="56"/>
  </cols>
  <sheetData>
    <row r="1" spans="1:8">
      <c r="A1" s="55"/>
      <c r="B1" s="138" t="s">
        <v>18</v>
      </c>
      <c r="C1" s="138"/>
      <c r="D1" s="138"/>
      <c r="E1" s="138"/>
      <c r="F1" s="138"/>
      <c r="G1" s="138"/>
    </row>
    <row r="2" spans="1:8">
      <c r="A2" s="55"/>
      <c r="B2" s="57"/>
      <c r="C2" s="57"/>
      <c r="D2" s="57"/>
      <c r="E2" s="57"/>
      <c r="F2" s="57"/>
      <c r="G2" s="57"/>
    </row>
    <row r="3" spans="1:8">
      <c r="A3" s="58"/>
      <c r="B3" s="139" t="s">
        <v>44</v>
      </c>
      <c r="C3" s="140"/>
      <c r="D3" s="140"/>
      <c r="E3" s="140"/>
      <c r="F3" s="140"/>
      <c r="G3" s="141"/>
    </row>
    <row r="4" spans="1:8" s="62" customFormat="1" ht="76.5" customHeight="1" thickBot="1">
      <c r="A4" s="59"/>
      <c r="B4" s="60" t="s">
        <v>1</v>
      </c>
      <c r="C4" s="35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8" s="62" customFormat="1" ht="19.5" thickBot="1">
      <c r="A5" s="59"/>
      <c r="B5" s="63">
        <v>28116.61</v>
      </c>
      <c r="C5" s="64">
        <v>61704.28</v>
      </c>
      <c r="D5" s="65">
        <v>261438.3</v>
      </c>
      <c r="E5" s="66">
        <v>248918.57</v>
      </c>
      <c r="F5" s="67">
        <v>1933.33</v>
      </c>
      <c r="G5" s="68">
        <f>D5-E5+C5</f>
        <v>74224.00999999998</v>
      </c>
      <c r="H5" s="69"/>
    </row>
    <row r="6" spans="1:8">
      <c r="A6" s="55"/>
      <c r="B6" s="55"/>
      <c r="C6" s="55"/>
      <c r="D6" s="70"/>
      <c r="E6" s="71"/>
      <c r="F6" s="72"/>
      <c r="G6" s="70"/>
    </row>
    <row r="7" spans="1:8">
      <c r="A7" s="55"/>
      <c r="B7" s="55"/>
      <c r="C7" s="55"/>
      <c r="D7" s="55"/>
      <c r="E7" s="55"/>
      <c r="F7" s="55"/>
      <c r="G7" s="55"/>
    </row>
    <row r="8" spans="1:8">
      <c r="A8" s="55"/>
      <c r="B8" s="142" t="s">
        <v>46</v>
      </c>
      <c r="C8" s="143"/>
      <c r="D8" s="143"/>
      <c r="E8" s="143"/>
      <c r="F8" s="143"/>
      <c r="G8" s="144"/>
    </row>
    <row r="9" spans="1:8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8">
      <c r="A10" s="55"/>
      <c r="B10" s="132" t="s">
        <v>47</v>
      </c>
      <c r="C10" s="133"/>
      <c r="D10" s="134"/>
      <c r="E10" s="135">
        <v>35323.01</v>
      </c>
      <c r="F10" s="136"/>
      <c r="G10" s="137"/>
    </row>
    <row r="11" spans="1:8">
      <c r="A11" s="55"/>
      <c r="B11" s="151" t="s">
        <v>48</v>
      </c>
      <c r="C11" s="133"/>
      <c r="D11" s="133"/>
      <c r="E11" s="136">
        <v>49107.7</v>
      </c>
      <c r="F11" s="136"/>
      <c r="G11" s="136"/>
    </row>
    <row r="12" spans="1:8">
      <c r="A12" s="55"/>
      <c r="B12" s="151" t="s">
        <v>49</v>
      </c>
      <c r="C12" s="133"/>
      <c r="D12" s="133"/>
      <c r="E12" s="152">
        <v>78380.12</v>
      </c>
      <c r="F12" s="153"/>
      <c r="G12" s="154"/>
    </row>
    <row r="13" spans="1:8">
      <c r="A13" s="55"/>
      <c r="B13" s="156" t="s">
        <v>9</v>
      </c>
      <c r="C13" s="157"/>
      <c r="D13" s="158"/>
      <c r="E13" s="159">
        <f>SUM(E10:E12)</f>
        <v>162810.82999999999</v>
      </c>
      <c r="F13" s="159"/>
      <c r="G13" s="159"/>
    </row>
    <row r="14" spans="1:8" ht="44.25" customHeight="1">
      <c r="A14" s="55"/>
      <c r="B14" s="160" t="s">
        <v>45</v>
      </c>
      <c r="C14" s="161"/>
      <c r="D14" s="162"/>
      <c r="E14" s="163">
        <f>B5+E5+F5-E13</f>
        <v>116157.68000000002</v>
      </c>
      <c r="F14" s="164"/>
      <c r="G14" s="165"/>
    </row>
    <row r="15" spans="1:8">
      <c r="A15" s="55"/>
      <c r="B15" s="55"/>
      <c r="C15" s="55"/>
      <c r="D15" s="55"/>
      <c r="E15" s="55"/>
      <c r="F15" s="55"/>
      <c r="G15" s="55"/>
    </row>
    <row r="16" spans="1:8">
      <c r="A16" s="55"/>
      <c r="B16" s="55"/>
      <c r="C16" s="55"/>
      <c r="D16" s="55"/>
      <c r="E16" s="70"/>
      <c r="F16" s="70"/>
      <c r="G16" s="55"/>
    </row>
    <row r="17" spans="1:7" hidden="1">
      <c r="A17" s="55"/>
      <c r="B17" s="139" t="s">
        <v>10</v>
      </c>
      <c r="C17" s="140"/>
      <c r="D17" s="140"/>
      <c r="E17" s="140"/>
      <c r="F17" s="140"/>
      <c r="G17" s="141"/>
    </row>
    <row r="18" spans="1:7" ht="37.5" hidden="1">
      <c r="A18" s="55"/>
      <c r="B18" s="60" t="s">
        <v>11</v>
      </c>
      <c r="C18" s="60"/>
      <c r="D18" s="168" t="s">
        <v>12</v>
      </c>
      <c r="E18" s="169"/>
      <c r="F18" s="73"/>
      <c r="G18" s="61" t="s">
        <v>13</v>
      </c>
    </row>
    <row r="19" spans="1:7" hidden="1">
      <c r="A19" s="55"/>
      <c r="B19" s="74">
        <v>2530.4</v>
      </c>
      <c r="C19" s="74"/>
      <c r="D19" s="166">
        <f>B19*6.81*12</f>
        <v>206784.288</v>
      </c>
      <c r="E19" s="167"/>
      <c r="F19" s="66"/>
      <c r="G19" s="75"/>
    </row>
    <row r="20" spans="1:7" hidden="1">
      <c r="A20" s="55"/>
      <c r="B20" s="55" t="s">
        <v>14</v>
      </c>
      <c r="C20" s="55"/>
      <c r="D20" s="55"/>
      <c r="E20" s="55"/>
      <c r="F20" s="26"/>
      <c r="G20" s="55"/>
    </row>
    <row r="21" spans="1:7">
      <c r="A21" s="55"/>
      <c r="B21" s="155" t="s">
        <v>15</v>
      </c>
      <c r="C21" s="155"/>
      <c r="D21" s="155"/>
      <c r="E21" s="76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4" spans="1:7">
      <c r="E24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2.85546875" style="56" customWidth="1"/>
    <col min="2" max="2" width="27.7109375" style="56" customWidth="1"/>
    <col min="3" max="3" width="24" style="56" customWidth="1"/>
    <col min="4" max="4" width="19.42578125" style="56" customWidth="1"/>
    <col min="5" max="5" width="21.5703125" style="56" customWidth="1"/>
    <col min="6" max="6" width="22.42578125" style="56" customWidth="1"/>
    <col min="7" max="7" width="23" style="56" customWidth="1"/>
    <col min="8" max="16384" width="29.28515625" style="56"/>
  </cols>
  <sheetData>
    <row r="1" spans="1:7">
      <c r="A1" s="55" t="s">
        <v>14</v>
      </c>
      <c r="B1" s="138" t="s">
        <v>39</v>
      </c>
      <c r="C1" s="138"/>
      <c r="D1" s="138"/>
      <c r="E1" s="138"/>
      <c r="F1" s="138"/>
    </row>
    <row r="2" spans="1:7">
      <c r="A2" s="55"/>
      <c r="B2" s="57"/>
      <c r="C2" s="57"/>
      <c r="D2" s="57"/>
      <c r="E2" s="57"/>
      <c r="F2" s="57"/>
    </row>
    <row r="3" spans="1:7" ht="19.5" customHeight="1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140564.20000000001</v>
      </c>
      <c r="C5" s="78">
        <v>91970.53</v>
      </c>
      <c r="D5" s="65">
        <v>246236.4</v>
      </c>
      <c r="E5" s="66">
        <v>218815.77</v>
      </c>
      <c r="F5" s="67">
        <v>3466.67</v>
      </c>
      <c r="G5" s="68">
        <f>C5+D5-E5</f>
        <v>119391.16</v>
      </c>
    </row>
    <row r="6" spans="1:7">
      <c r="A6" s="55"/>
      <c r="B6" s="55"/>
      <c r="C6" s="70"/>
      <c r="D6" s="87"/>
      <c r="E6" s="72"/>
      <c r="F6" s="70"/>
    </row>
    <row r="7" spans="1:7">
      <c r="A7" s="55"/>
      <c r="B7" s="55"/>
      <c r="C7" s="55"/>
      <c r="D7" s="55"/>
      <c r="E7" s="55"/>
      <c r="F7" s="55"/>
    </row>
    <row r="8" spans="1:7" ht="19.5" customHeight="1">
      <c r="A8" s="55"/>
      <c r="B8" s="215" t="s">
        <v>46</v>
      </c>
      <c r="C8" s="216"/>
      <c r="D8" s="217"/>
      <c r="E8" s="217"/>
      <c r="F8" s="217"/>
      <c r="G8" s="218"/>
    </row>
    <row r="9" spans="1:7" ht="18.75" customHeight="1">
      <c r="A9" s="55"/>
      <c r="B9" s="219" t="s">
        <v>7</v>
      </c>
      <c r="C9" s="220"/>
      <c r="D9" s="148" t="s">
        <v>8</v>
      </c>
      <c r="E9" s="149"/>
      <c r="F9" s="149"/>
      <c r="G9" s="150"/>
    </row>
    <row r="10" spans="1:7" ht="40.5" customHeight="1">
      <c r="A10" s="55"/>
      <c r="B10" s="172" t="s">
        <v>81</v>
      </c>
      <c r="C10" s="214"/>
      <c r="D10" s="135">
        <v>98942.41</v>
      </c>
      <c r="E10" s="136"/>
      <c r="F10" s="136"/>
      <c r="G10" s="137"/>
    </row>
    <row r="11" spans="1:7">
      <c r="A11" s="55"/>
      <c r="B11" s="174" t="s">
        <v>82</v>
      </c>
      <c r="C11" s="133"/>
      <c r="D11" s="135">
        <v>117776.75</v>
      </c>
      <c r="E11" s="136"/>
      <c r="F11" s="136"/>
      <c r="G11" s="137"/>
    </row>
    <row r="12" spans="1:7">
      <c r="A12" s="55"/>
      <c r="B12" s="151" t="s">
        <v>83</v>
      </c>
      <c r="C12" s="133"/>
      <c r="D12" s="135">
        <v>136603.59</v>
      </c>
      <c r="E12" s="136"/>
      <c r="F12" s="136"/>
      <c r="G12" s="137"/>
    </row>
    <row r="13" spans="1:7">
      <c r="A13" s="55"/>
      <c r="B13" s="221" t="s">
        <v>9</v>
      </c>
      <c r="C13" s="222"/>
      <c r="D13" s="223">
        <f>D10+D11+D12</f>
        <v>353322.75</v>
      </c>
      <c r="E13" s="224"/>
      <c r="F13" s="224"/>
      <c r="G13" s="225"/>
    </row>
    <row r="14" spans="1:7" ht="42.75" customHeight="1">
      <c r="A14" s="55"/>
      <c r="B14" s="226" t="s">
        <v>45</v>
      </c>
      <c r="C14" s="227"/>
      <c r="D14" s="228">
        <f>B5+E5+F5-D13</f>
        <v>9523.8899999999558</v>
      </c>
      <c r="E14" s="229"/>
      <c r="F14" s="229"/>
      <c r="G14" s="230"/>
    </row>
    <row r="15" spans="1:7">
      <c r="A15" s="55"/>
      <c r="B15" s="55"/>
      <c r="C15" s="55"/>
      <c r="D15" s="55"/>
      <c r="E15" s="70"/>
      <c r="F15" s="55"/>
    </row>
    <row r="16" spans="1:7">
      <c r="A16" s="55"/>
      <c r="B16" s="55"/>
      <c r="C16" s="55"/>
      <c r="D16" s="55"/>
      <c r="E16" s="55"/>
      <c r="F16" s="55"/>
    </row>
    <row r="17" spans="1:6" hidden="1">
      <c r="A17" s="55"/>
      <c r="B17" s="139" t="s">
        <v>10</v>
      </c>
      <c r="C17" s="140"/>
      <c r="D17" s="140"/>
      <c r="E17" s="140"/>
      <c r="F17" s="141"/>
    </row>
    <row r="18" spans="1:6" ht="56.25" hidden="1">
      <c r="A18" s="55"/>
      <c r="B18" s="60" t="s">
        <v>11</v>
      </c>
      <c r="C18" s="168" t="s">
        <v>12</v>
      </c>
      <c r="D18" s="169"/>
      <c r="E18" s="73"/>
      <c r="F18" s="61" t="s">
        <v>13</v>
      </c>
    </row>
    <row r="19" spans="1:6" hidden="1">
      <c r="A19" s="55"/>
      <c r="B19" s="74">
        <v>2499</v>
      </c>
      <c r="C19" s="166">
        <f>B19*6.81*12</f>
        <v>204218.27999999997</v>
      </c>
      <c r="D19" s="167"/>
      <c r="E19" s="66"/>
      <c r="F19" s="75"/>
    </row>
    <row r="20" spans="1:6" hidden="1">
      <c r="A20" s="55"/>
      <c r="B20" s="55" t="s">
        <v>14</v>
      </c>
      <c r="C20" s="55"/>
      <c r="D20" s="55"/>
      <c r="E20" s="88"/>
      <c r="F20" s="55"/>
    </row>
    <row r="21" spans="1:6">
      <c r="A21" s="55"/>
      <c r="B21" s="155" t="s">
        <v>15</v>
      </c>
      <c r="C21" s="155"/>
      <c r="D21" s="81"/>
      <c r="E21" s="55"/>
      <c r="F21" s="77"/>
    </row>
    <row r="22" spans="1:6">
      <c r="A22" s="55"/>
      <c r="B22" s="155" t="s">
        <v>16</v>
      </c>
      <c r="C22" s="155"/>
      <c r="D22" s="55"/>
      <c r="E22" s="55"/>
      <c r="F22" s="55" t="s">
        <v>17</v>
      </c>
    </row>
    <row r="24" spans="1:6">
      <c r="D24" s="56" t="s">
        <v>14</v>
      </c>
    </row>
    <row r="27" spans="1:6">
      <c r="D27" s="56" t="s">
        <v>14</v>
      </c>
    </row>
    <row r="28" spans="1:6">
      <c r="F28" s="56" t="s">
        <v>14</v>
      </c>
    </row>
  </sheetData>
  <mergeCells count="20">
    <mergeCell ref="B17:F17"/>
    <mergeCell ref="C19:D19"/>
    <mergeCell ref="C18:D18"/>
    <mergeCell ref="B11:C11"/>
    <mergeCell ref="D11:G11"/>
    <mergeCell ref="B12:C12"/>
    <mergeCell ref="D12:G12"/>
    <mergeCell ref="B21:C21"/>
    <mergeCell ref="B22:C22"/>
    <mergeCell ref="B13:C13"/>
    <mergeCell ref="D13:G13"/>
    <mergeCell ref="B14:C14"/>
    <mergeCell ref="D14:G14"/>
    <mergeCell ref="B10:C10"/>
    <mergeCell ref="D10:G10"/>
    <mergeCell ref="B1:F1"/>
    <mergeCell ref="B3:G3"/>
    <mergeCell ref="B8:G8"/>
    <mergeCell ref="B9:C9"/>
    <mergeCell ref="D9:G9"/>
  </mergeCells>
  <phoneticPr fontId="15" type="noConversion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E11" sqref="E11:G11"/>
    </sheetView>
  </sheetViews>
  <sheetFormatPr defaultColWidth="29.28515625" defaultRowHeight="18.75"/>
  <cols>
    <col min="1" max="1" width="1.140625" style="3" customWidth="1"/>
    <col min="2" max="2" width="26.42578125" style="3" customWidth="1"/>
    <col min="3" max="3" width="25.7109375" style="3" customWidth="1"/>
    <col min="4" max="4" width="18.7109375" style="3" customWidth="1"/>
    <col min="5" max="5" width="22.140625" style="3" customWidth="1"/>
    <col min="6" max="6" width="20.7109375" style="3" customWidth="1"/>
    <col min="7" max="7" width="26" style="3" customWidth="1"/>
    <col min="8" max="16384" width="29.28515625" style="3"/>
  </cols>
  <sheetData>
    <row r="1" spans="1:7">
      <c r="A1" s="2" t="s">
        <v>14</v>
      </c>
      <c r="B1" s="138" t="s">
        <v>40</v>
      </c>
      <c r="C1" s="138"/>
      <c r="D1" s="138"/>
      <c r="E1" s="138"/>
      <c r="F1" s="138"/>
      <c r="G1" s="138"/>
    </row>
    <row r="2" spans="1:7">
      <c r="A2" s="2"/>
      <c r="B2" s="4"/>
      <c r="C2" s="4"/>
      <c r="D2" s="4"/>
      <c r="E2" s="4"/>
      <c r="F2" s="4"/>
      <c r="G2" s="4"/>
    </row>
    <row r="3" spans="1:7">
      <c r="A3" s="5"/>
      <c r="B3" s="173" t="s">
        <v>44</v>
      </c>
      <c r="C3" s="140"/>
      <c r="D3" s="140"/>
      <c r="E3" s="140"/>
      <c r="F3" s="140"/>
      <c r="G3" s="141"/>
    </row>
    <row r="4" spans="1:7" s="10" customFormat="1" ht="75">
      <c r="A4" s="6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7" s="10" customFormat="1">
      <c r="A5" s="6"/>
      <c r="B5" s="11">
        <v>-25863.63</v>
      </c>
      <c r="C5" s="12">
        <v>63563.08</v>
      </c>
      <c r="D5" s="13">
        <v>331847.88</v>
      </c>
      <c r="E5" s="14">
        <v>349164.16</v>
      </c>
      <c r="F5" s="1">
        <v>2538.1</v>
      </c>
      <c r="G5" s="15">
        <f>C5+D5-E5</f>
        <v>46246.800000000047</v>
      </c>
    </row>
    <row r="6" spans="1:7">
      <c r="A6" s="2"/>
      <c r="B6" s="2"/>
      <c r="C6" s="2"/>
      <c r="D6" s="16"/>
      <c r="E6" s="17"/>
      <c r="F6" s="18"/>
      <c r="G6" s="16"/>
    </row>
    <row r="7" spans="1:7">
      <c r="A7" s="2"/>
      <c r="B7" s="2"/>
      <c r="C7" s="2"/>
      <c r="D7" s="2"/>
      <c r="E7" s="2"/>
      <c r="F7" s="2"/>
      <c r="G7" s="2"/>
    </row>
    <row r="8" spans="1:7" ht="19.5" customHeight="1">
      <c r="A8" s="2"/>
      <c r="B8" s="180" t="s">
        <v>46</v>
      </c>
      <c r="C8" s="143"/>
      <c r="D8" s="143"/>
      <c r="E8" s="143"/>
      <c r="F8" s="143"/>
      <c r="G8" s="144"/>
    </row>
    <row r="9" spans="1:7">
      <c r="A9" s="2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2"/>
      <c r="B10" s="172" t="s">
        <v>43</v>
      </c>
      <c r="C10" s="133"/>
      <c r="D10" s="134"/>
      <c r="E10" s="135">
        <v>353925.89</v>
      </c>
      <c r="F10" s="136"/>
      <c r="G10" s="137"/>
    </row>
    <row r="11" spans="1:7">
      <c r="A11" s="2"/>
      <c r="B11" s="151"/>
      <c r="C11" s="133"/>
      <c r="D11" s="133"/>
      <c r="E11" s="136"/>
      <c r="F11" s="136"/>
      <c r="G11" s="136"/>
    </row>
    <row r="12" spans="1:7">
      <c r="A12" s="2"/>
      <c r="B12" s="151"/>
      <c r="C12" s="133"/>
      <c r="D12" s="133"/>
      <c r="E12" s="152"/>
      <c r="F12" s="153"/>
      <c r="G12" s="154"/>
    </row>
    <row r="13" spans="1:7">
      <c r="A13" s="2"/>
      <c r="B13" s="156" t="s">
        <v>9</v>
      </c>
      <c r="C13" s="157"/>
      <c r="D13" s="158"/>
      <c r="E13" s="159">
        <f>E10+E11+E12</f>
        <v>353925.89</v>
      </c>
      <c r="F13" s="159"/>
      <c r="G13" s="159"/>
    </row>
    <row r="14" spans="1:7" ht="42.75" customHeight="1">
      <c r="A14" s="2"/>
      <c r="B14" s="181" t="s">
        <v>45</v>
      </c>
      <c r="C14" s="161"/>
      <c r="D14" s="162"/>
      <c r="E14" s="163">
        <f>B5+E5+F5-E13</f>
        <v>-28087.260000000068</v>
      </c>
      <c r="F14" s="164"/>
      <c r="G14" s="165"/>
    </row>
    <row r="15" spans="1:7">
      <c r="A15" s="2"/>
      <c r="B15" s="2"/>
      <c r="C15" s="2"/>
      <c r="D15" s="2"/>
      <c r="E15" s="2"/>
      <c r="F15" s="16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 hidden="1">
      <c r="A17" s="2"/>
      <c r="B17" s="139" t="s">
        <v>10</v>
      </c>
      <c r="C17" s="140"/>
      <c r="D17" s="140"/>
      <c r="E17" s="140"/>
      <c r="F17" s="140"/>
      <c r="G17" s="141"/>
    </row>
    <row r="18" spans="1:7" ht="56.25" hidden="1">
      <c r="A18" s="2"/>
      <c r="B18" s="7" t="s">
        <v>11</v>
      </c>
      <c r="C18" s="7"/>
      <c r="D18" s="168" t="s">
        <v>12</v>
      </c>
      <c r="E18" s="169"/>
      <c r="F18" s="19"/>
      <c r="G18" s="9" t="s">
        <v>13</v>
      </c>
    </row>
    <row r="19" spans="1:7" hidden="1">
      <c r="A19" s="2"/>
      <c r="B19" s="20">
        <v>2499</v>
      </c>
      <c r="C19" s="20"/>
      <c r="D19" s="166">
        <f>B19*6.81*12</f>
        <v>204218.27999999997</v>
      </c>
      <c r="E19" s="167"/>
      <c r="F19" s="14"/>
      <c r="G19" s="21"/>
    </row>
    <row r="20" spans="1:7" hidden="1">
      <c r="A20" s="2"/>
      <c r="B20" s="2" t="s">
        <v>14</v>
      </c>
      <c r="C20" s="2"/>
      <c r="D20" s="2"/>
      <c r="E20" s="2"/>
      <c r="F20" s="22"/>
      <c r="G20" s="2"/>
    </row>
    <row r="21" spans="1:7">
      <c r="A21" s="2"/>
      <c r="B21" s="155" t="s">
        <v>15</v>
      </c>
      <c r="C21" s="155"/>
      <c r="D21" s="155"/>
      <c r="E21" s="23"/>
      <c r="F21" s="2"/>
      <c r="G21" s="24"/>
    </row>
    <row r="22" spans="1:7">
      <c r="A22" s="2"/>
      <c r="B22" s="155" t="s">
        <v>16</v>
      </c>
      <c r="C22" s="155"/>
      <c r="D22" s="155"/>
      <c r="E22" s="2"/>
      <c r="F22" s="2"/>
      <c r="G22" s="2" t="s">
        <v>17</v>
      </c>
    </row>
    <row r="24" spans="1:7">
      <c r="E24" s="3" t="s">
        <v>14</v>
      </c>
    </row>
    <row r="27" spans="1:7">
      <c r="E27" s="3" t="s">
        <v>14</v>
      </c>
    </row>
    <row r="28" spans="1:7">
      <c r="G28" s="3" t="s">
        <v>14</v>
      </c>
    </row>
  </sheetData>
  <mergeCells count="20">
    <mergeCell ref="B17:G17"/>
    <mergeCell ref="D19:E19"/>
    <mergeCell ref="D18:E18"/>
    <mergeCell ref="B11:D11"/>
    <mergeCell ref="E11:G11"/>
    <mergeCell ref="B12:D12"/>
    <mergeCell ref="E12:G12"/>
    <mergeCell ref="B21:D21"/>
    <mergeCell ref="B22:D22"/>
    <mergeCell ref="B13:D13"/>
    <mergeCell ref="E13:G13"/>
    <mergeCell ref="B14:D14"/>
    <mergeCell ref="E14:G14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sqref="A1:IV65536"/>
    </sheetView>
  </sheetViews>
  <sheetFormatPr defaultColWidth="29.28515625" defaultRowHeight="18.75"/>
  <cols>
    <col min="1" max="1" width="1.7109375" style="56" customWidth="1"/>
    <col min="2" max="2" width="27.42578125" style="56" customWidth="1"/>
    <col min="3" max="3" width="24" style="56" customWidth="1"/>
    <col min="4" max="4" width="16" style="56" customWidth="1"/>
    <col min="5" max="5" width="22.42578125" style="56" customWidth="1"/>
    <col min="6" max="6" width="21.85546875" style="56" customWidth="1"/>
    <col min="7" max="7" width="25.42578125" style="56" customWidth="1"/>
    <col min="8" max="16384" width="29.28515625" style="56"/>
  </cols>
  <sheetData>
    <row r="1" spans="1:7">
      <c r="A1" s="55"/>
      <c r="B1" s="138" t="s">
        <v>19</v>
      </c>
      <c r="C1" s="138"/>
      <c r="D1" s="138"/>
      <c r="E1" s="138"/>
      <c r="F1" s="138"/>
      <c r="G1" s="138"/>
    </row>
    <row r="2" spans="1:7" ht="19.5" thickBot="1">
      <c r="A2" s="55"/>
      <c r="B2" s="57"/>
      <c r="C2" s="57"/>
      <c r="D2" s="57"/>
      <c r="E2" s="57"/>
      <c r="F2" s="57"/>
      <c r="G2" s="57"/>
    </row>
    <row r="3" spans="1:7" ht="19.5" thickBot="1">
      <c r="A3" s="58"/>
      <c r="B3" s="139" t="s">
        <v>44</v>
      </c>
      <c r="C3" s="140"/>
      <c r="D3" s="140"/>
      <c r="E3" s="140"/>
      <c r="F3" s="140"/>
      <c r="G3" s="141"/>
    </row>
    <row r="4" spans="1:7" s="62" customFormat="1" ht="75.75" thickBot="1">
      <c r="A4" s="59"/>
      <c r="B4" s="60" t="s">
        <v>1</v>
      </c>
      <c r="C4" s="35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 ht="19.5" thickBot="1">
      <c r="A5" s="59"/>
      <c r="B5" s="63">
        <v>-55254.52</v>
      </c>
      <c r="C5" s="78">
        <v>97400.19</v>
      </c>
      <c r="D5" s="65">
        <v>261475.26</v>
      </c>
      <c r="E5" s="66">
        <v>270168.09999999998</v>
      </c>
      <c r="F5" s="79">
        <v>2338.1</v>
      </c>
      <c r="G5" s="68">
        <f>D5-E5+C5</f>
        <v>88707.350000000035</v>
      </c>
    </row>
    <row r="6" spans="1:7">
      <c r="A6" s="55"/>
      <c r="B6" s="55"/>
      <c r="C6" s="55"/>
      <c r="D6" s="70"/>
      <c r="E6" s="71"/>
      <c r="F6" s="71"/>
      <c r="G6" s="70"/>
    </row>
    <row r="7" spans="1:7" ht="19.5" thickBot="1">
      <c r="A7" s="55"/>
      <c r="B7" s="55"/>
      <c r="C7" s="55"/>
      <c r="D7" s="55"/>
      <c r="E7" s="55"/>
      <c r="F7" s="55"/>
      <c r="G7" s="55"/>
    </row>
    <row r="8" spans="1:7" ht="19.5" thickBot="1">
      <c r="A8" s="55"/>
      <c r="B8" s="142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70"/>
      <c r="G9" s="150"/>
    </row>
    <row r="10" spans="1:7" ht="37.5" customHeight="1">
      <c r="A10" s="55"/>
      <c r="B10" s="132" t="s">
        <v>50</v>
      </c>
      <c r="C10" s="133"/>
      <c r="D10" s="134"/>
      <c r="E10" s="135">
        <v>239668.84</v>
      </c>
      <c r="F10" s="153"/>
      <c r="G10" s="137"/>
    </row>
    <row r="11" spans="1:7">
      <c r="A11" s="55"/>
      <c r="B11" s="151"/>
      <c r="C11" s="133"/>
      <c r="D11" s="133"/>
      <c r="E11" s="152"/>
      <c r="F11" s="153"/>
      <c r="G11" s="154"/>
    </row>
    <row r="12" spans="1:7">
      <c r="A12" s="55"/>
      <c r="B12" s="151"/>
      <c r="C12" s="133"/>
      <c r="D12" s="171"/>
      <c r="E12" s="152"/>
      <c r="F12" s="153"/>
      <c r="G12" s="154"/>
    </row>
    <row r="13" spans="1:7">
      <c r="A13" s="55"/>
      <c r="B13" s="156" t="s">
        <v>9</v>
      </c>
      <c r="C13" s="157"/>
      <c r="D13" s="158"/>
      <c r="E13" s="159">
        <f>E10+E11+E12</f>
        <v>239668.84</v>
      </c>
      <c r="F13" s="159"/>
      <c r="G13" s="159"/>
    </row>
    <row r="14" spans="1:7" ht="38.25" customHeight="1" thickBot="1">
      <c r="A14" s="55"/>
      <c r="B14" s="160" t="s">
        <v>45</v>
      </c>
      <c r="C14" s="161"/>
      <c r="D14" s="162"/>
      <c r="E14" s="163">
        <f>B5+E5+F5-E13</f>
        <v>-22417.160000000003</v>
      </c>
      <c r="F14" s="164"/>
      <c r="G14" s="165"/>
    </row>
    <row r="15" spans="1:7">
      <c r="A15" s="55"/>
      <c r="B15" s="55"/>
      <c r="C15" s="55"/>
      <c r="D15" s="55"/>
      <c r="E15" s="55"/>
      <c r="F15" s="55"/>
      <c r="G15" s="55"/>
    </row>
    <row r="16" spans="1:7" ht="19.5" hidden="1" thickBot="1">
      <c r="A16" s="55"/>
      <c r="B16" s="139" t="s">
        <v>10</v>
      </c>
      <c r="C16" s="140"/>
      <c r="D16" s="140"/>
      <c r="E16" s="140"/>
      <c r="F16" s="140"/>
      <c r="G16" s="141"/>
    </row>
    <row r="17" spans="1:7" ht="57" hidden="1" thickBot="1">
      <c r="A17" s="55"/>
      <c r="B17" s="60" t="s">
        <v>11</v>
      </c>
      <c r="C17" s="60"/>
      <c r="D17" s="168" t="s">
        <v>12</v>
      </c>
      <c r="E17" s="169"/>
      <c r="F17" s="73"/>
      <c r="G17" s="61" t="s">
        <v>13</v>
      </c>
    </row>
    <row r="18" spans="1:7" ht="19.5" hidden="1" thickBot="1">
      <c r="A18" s="55"/>
      <c r="B18" s="74">
        <v>2539.91</v>
      </c>
      <c r="C18" s="74"/>
      <c r="D18" s="166">
        <f>B18*6.81*12</f>
        <v>207561.44519999996</v>
      </c>
      <c r="E18" s="167"/>
      <c r="F18" s="80"/>
      <c r="G18" s="75"/>
    </row>
    <row r="19" spans="1:7">
      <c r="A19" s="55"/>
      <c r="B19" s="55" t="s">
        <v>14</v>
      </c>
      <c r="C19" s="55"/>
      <c r="D19" s="55"/>
      <c r="E19" s="55"/>
      <c r="F19" s="55"/>
      <c r="G19" s="55"/>
    </row>
    <row r="20" spans="1:7">
      <c r="A20" s="55"/>
      <c r="B20" s="155" t="s">
        <v>15</v>
      </c>
      <c r="C20" s="155"/>
      <c r="D20" s="155"/>
      <c r="E20" s="81"/>
      <c r="F20" s="81"/>
      <c r="G20" s="77"/>
    </row>
    <row r="21" spans="1:7">
      <c r="A21" s="55"/>
      <c r="B21" s="155" t="s">
        <v>16</v>
      </c>
      <c r="C21" s="155"/>
      <c r="D21" s="155"/>
      <c r="E21" s="55"/>
      <c r="F21" s="55"/>
      <c r="G21" s="55" t="s">
        <v>17</v>
      </c>
    </row>
    <row r="23" spans="1:7">
      <c r="E23" s="56" t="s">
        <v>14</v>
      </c>
    </row>
    <row r="26" spans="1:7">
      <c r="E26" s="56" t="s">
        <v>14</v>
      </c>
    </row>
    <row r="27" spans="1:7">
      <c r="G27" s="56" t="s">
        <v>14</v>
      </c>
    </row>
  </sheetData>
  <mergeCells count="20">
    <mergeCell ref="B14:D14"/>
    <mergeCell ref="E14:G14"/>
    <mergeCell ref="B21:D21"/>
    <mergeCell ref="B16:G16"/>
    <mergeCell ref="D17:E17"/>
    <mergeCell ref="D18:E18"/>
    <mergeCell ref="B20:D20"/>
    <mergeCell ref="B11:D11"/>
    <mergeCell ref="E11:G11"/>
    <mergeCell ref="B12:D12"/>
    <mergeCell ref="E12:G12"/>
    <mergeCell ref="B13:D13"/>
    <mergeCell ref="E13:G13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sqref="A1:IV65536"/>
    </sheetView>
  </sheetViews>
  <sheetFormatPr defaultColWidth="29.28515625" defaultRowHeight="18.75"/>
  <cols>
    <col min="1" max="1" width="3.42578125" style="56" customWidth="1"/>
    <col min="2" max="2" width="26.28515625" style="56" customWidth="1"/>
    <col min="3" max="3" width="24.85546875" style="56" customWidth="1"/>
    <col min="4" max="4" width="16.42578125" style="56" customWidth="1"/>
    <col min="5" max="5" width="23" style="56" customWidth="1"/>
    <col min="6" max="6" width="21.85546875" style="56" customWidth="1"/>
    <col min="7" max="7" width="23" style="56" customWidth="1"/>
    <col min="8" max="16384" width="29.28515625" style="56"/>
  </cols>
  <sheetData>
    <row r="1" spans="1:8">
      <c r="A1" s="55"/>
      <c r="B1" s="138" t="s">
        <v>20</v>
      </c>
      <c r="C1" s="138"/>
      <c r="D1" s="138"/>
      <c r="E1" s="138"/>
      <c r="F1" s="138"/>
      <c r="G1" s="138"/>
    </row>
    <row r="2" spans="1:8">
      <c r="A2" s="55"/>
      <c r="B2" s="57"/>
      <c r="C2" s="57"/>
      <c r="D2" s="57"/>
      <c r="E2" s="57"/>
      <c r="F2" s="57"/>
      <c r="G2" s="57"/>
    </row>
    <row r="3" spans="1:8">
      <c r="A3" s="58"/>
      <c r="B3" s="173" t="s">
        <v>44</v>
      </c>
      <c r="C3" s="140"/>
      <c r="D3" s="140"/>
      <c r="E3" s="140"/>
      <c r="F3" s="140"/>
      <c r="G3" s="141"/>
    </row>
    <row r="4" spans="1:8" s="62" customFormat="1" ht="75.75" thickBot="1">
      <c r="A4" s="59"/>
      <c r="B4" s="60" t="s">
        <v>1</v>
      </c>
      <c r="C4" s="35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8" s="62" customFormat="1" ht="19.5" thickBot="1">
      <c r="A5" s="59"/>
      <c r="B5" s="63">
        <v>-93062.43</v>
      </c>
      <c r="C5" s="64">
        <v>87299.59</v>
      </c>
      <c r="D5" s="65">
        <v>261783.84</v>
      </c>
      <c r="E5" s="66">
        <v>240183.87</v>
      </c>
      <c r="F5" s="67">
        <v>5004.76</v>
      </c>
      <c r="G5" s="68">
        <f>D5-E5+C5</f>
        <v>108899.56</v>
      </c>
      <c r="H5" s="82"/>
    </row>
    <row r="6" spans="1:8" ht="19.5" thickBot="1">
      <c r="A6" s="55"/>
      <c r="B6" s="55"/>
      <c r="C6" s="55"/>
      <c r="D6" s="55"/>
      <c r="E6" s="70"/>
      <c r="F6" s="55"/>
      <c r="G6" s="55"/>
    </row>
    <row r="7" spans="1:8">
      <c r="A7" s="55"/>
      <c r="B7" s="142" t="s">
        <v>46</v>
      </c>
      <c r="C7" s="143"/>
      <c r="D7" s="143"/>
      <c r="E7" s="143"/>
      <c r="F7" s="143"/>
      <c r="G7" s="144"/>
    </row>
    <row r="8" spans="1:8">
      <c r="A8" s="55"/>
      <c r="B8" s="145" t="s">
        <v>7</v>
      </c>
      <c r="C8" s="146"/>
      <c r="D8" s="147"/>
      <c r="E8" s="148" t="s">
        <v>8</v>
      </c>
      <c r="F8" s="149"/>
      <c r="G8" s="150"/>
    </row>
    <row r="9" spans="1:8">
      <c r="A9" s="55"/>
      <c r="B9" s="172" t="s">
        <v>51</v>
      </c>
      <c r="C9" s="133"/>
      <c r="D9" s="134"/>
      <c r="E9" s="135">
        <v>363144.95</v>
      </c>
      <c r="F9" s="136"/>
      <c r="G9" s="137"/>
    </row>
    <row r="10" spans="1:8">
      <c r="A10" s="55"/>
      <c r="B10" s="174" t="s">
        <v>52</v>
      </c>
      <c r="C10" s="133"/>
      <c r="D10" s="133"/>
      <c r="E10" s="136">
        <v>18707.87</v>
      </c>
      <c r="F10" s="136"/>
      <c r="G10" s="136"/>
    </row>
    <row r="11" spans="1:8">
      <c r="A11" s="55"/>
      <c r="B11" s="151"/>
      <c r="C11" s="133"/>
      <c r="D11" s="171"/>
      <c r="E11" s="152"/>
      <c r="F11" s="153"/>
      <c r="G11" s="154"/>
    </row>
    <row r="12" spans="1:8">
      <c r="A12" s="55"/>
      <c r="B12" s="156" t="s">
        <v>9</v>
      </c>
      <c r="C12" s="157"/>
      <c r="D12" s="158"/>
      <c r="E12" s="159">
        <f>SUM(E9:E11)</f>
        <v>381852.82</v>
      </c>
      <c r="F12" s="159"/>
      <c r="G12" s="159"/>
    </row>
    <row r="13" spans="1:8" ht="36" customHeight="1">
      <c r="A13" s="55"/>
      <c r="B13" s="160" t="s">
        <v>45</v>
      </c>
      <c r="C13" s="161"/>
      <c r="D13" s="162"/>
      <c r="E13" s="175">
        <f>B5+E5+F5-E12</f>
        <v>-229726.62</v>
      </c>
      <c r="F13" s="176"/>
      <c r="G13" s="177"/>
      <c r="H13" s="83"/>
    </row>
    <row r="14" spans="1:8">
      <c r="A14" s="55"/>
      <c r="B14" s="55"/>
      <c r="C14" s="55"/>
      <c r="D14" s="55"/>
      <c r="E14" s="55"/>
      <c r="F14" s="55"/>
      <c r="G14" s="55"/>
    </row>
    <row r="15" spans="1:8" hidden="1">
      <c r="A15" s="55"/>
      <c r="B15" s="139" t="s">
        <v>10</v>
      </c>
      <c r="C15" s="140"/>
      <c r="D15" s="140"/>
      <c r="E15" s="140"/>
      <c r="F15" s="140"/>
      <c r="G15" s="141"/>
    </row>
    <row r="16" spans="1:8" ht="56.25" hidden="1">
      <c r="A16" s="55"/>
      <c r="B16" s="60" t="s">
        <v>11</v>
      </c>
      <c r="C16" s="60"/>
      <c r="D16" s="168" t="s">
        <v>12</v>
      </c>
      <c r="E16" s="169"/>
      <c r="F16" s="73"/>
      <c r="G16" s="61" t="s">
        <v>13</v>
      </c>
    </row>
    <row r="17" spans="1:7" hidden="1">
      <c r="A17" s="55"/>
      <c r="B17" s="74">
        <v>3465</v>
      </c>
      <c r="C17" s="74"/>
      <c r="D17" s="166">
        <f>B17*6.81*12</f>
        <v>283159.8</v>
      </c>
      <c r="E17" s="167"/>
      <c r="F17" s="66"/>
      <c r="G17" s="75"/>
    </row>
    <row r="18" spans="1:7">
      <c r="A18" s="55"/>
      <c r="B18" s="55" t="s">
        <v>14</v>
      </c>
      <c r="C18" s="55"/>
      <c r="D18" s="55"/>
      <c r="E18" s="55"/>
      <c r="F18" s="84"/>
      <c r="G18" s="55"/>
    </row>
    <row r="19" spans="1:7">
      <c r="A19" s="55"/>
      <c r="B19" s="155" t="s">
        <v>15</v>
      </c>
      <c r="C19" s="155"/>
      <c r="D19" s="155"/>
      <c r="E19" s="81"/>
      <c r="F19" s="55"/>
      <c r="G19" s="77"/>
    </row>
    <row r="20" spans="1:7">
      <c r="A20" s="55"/>
      <c r="B20" s="155" t="s">
        <v>16</v>
      </c>
      <c r="C20" s="155"/>
      <c r="D20" s="155"/>
      <c r="E20" s="55"/>
      <c r="F20" s="55"/>
      <c r="G20" s="55" t="s">
        <v>17</v>
      </c>
    </row>
    <row r="22" spans="1:7">
      <c r="E22" s="56" t="s">
        <v>14</v>
      </c>
    </row>
    <row r="25" spans="1:7">
      <c r="E25" s="56" t="s">
        <v>14</v>
      </c>
    </row>
    <row r="26" spans="1:7">
      <c r="G26" s="56" t="s">
        <v>14</v>
      </c>
    </row>
  </sheetData>
  <mergeCells count="20">
    <mergeCell ref="B13:D13"/>
    <mergeCell ref="E13:G13"/>
    <mergeCell ref="B20:D20"/>
    <mergeCell ref="B15:G15"/>
    <mergeCell ref="D16:E16"/>
    <mergeCell ref="D17:E17"/>
    <mergeCell ref="B19:D19"/>
    <mergeCell ref="B10:D10"/>
    <mergeCell ref="E10:G10"/>
    <mergeCell ref="B11:D11"/>
    <mergeCell ref="E11:G11"/>
    <mergeCell ref="B12:D12"/>
    <mergeCell ref="E12:G12"/>
    <mergeCell ref="B9:D9"/>
    <mergeCell ref="E9:G9"/>
    <mergeCell ref="B1:G1"/>
    <mergeCell ref="B3:G3"/>
    <mergeCell ref="B7:G7"/>
    <mergeCell ref="B8:D8"/>
    <mergeCell ref="E8:G8"/>
  </mergeCells>
  <phoneticPr fontId="15" type="noConversion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zoomScaleNormal="100" workbookViewId="0">
      <selection sqref="A1:IV65536"/>
    </sheetView>
  </sheetViews>
  <sheetFormatPr defaultColWidth="29.28515625" defaultRowHeight="18.75"/>
  <cols>
    <col min="1" max="1" width="3.42578125" style="56" customWidth="1"/>
    <col min="2" max="2" width="27.5703125" style="56" customWidth="1"/>
    <col min="3" max="3" width="24.85546875" style="56" customWidth="1"/>
    <col min="4" max="4" width="18.140625" style="56" customWidth="1"/>
    <col min="5" max="5" width="23" style="56" customWidth="1"/>
    <col min="6" max="6" width="21.85546875" style="56" customWidth="1"/>
    <col min="7" max="7" width="24" style="56" customWidth="1"/>
    <col min="8" max="16384" width="29.28515625" style="56"/>
  </cols>
  <sheetData>
    <row r="1" spans="1:7">
      <c r="A1" s="55"/>
      <c r="B1" s="138" t="s">
        <v>21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39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 ht="19.5" thickBot="1">
      <c r="A5" s="59"/>
      <c r="B5" s="63">
        <v>36336.57</v>
      </c>
      <c r="C5" s="85">
        <v>98825.15</v>
      </c>
      <c r="D5" s="65">
        <v>362516.94</v>
      </c>
      <c r="E5" s="66">
        <v>351802.43</v>
      </c>
      <c r="F5" s="67">
        <v>5204.76</v>
      </c>
      <c r="G5" s="68">
        <f>D5-E5+C5</f>
        <v>109539.66</v>
      </c>
    </row>
    <row r="6" spans="1:7" ht="19.5" thickBot="1">
      <c r="A6" s="55"/>
      <c r="B6" s="55"/>
      <c r="C6" s="55"/>
      <c r="D6" s="55"/>
      <c r="E6" s="70"/>
      <c r="F6" s="55"/>
      <c r="G6" s="55"/>
    </row>
    <row r="7" spans="1:7">
      <c r="A7" s="55"/>
      <c r="B7" s="142" t="s">
        <v>46</v>
      </c>
      <c r="C7" s="143"/>
      <c r="D7" s="143"/>
      <c r="E7" s="143"/>
      <c r="F7" s="143"/>
      <c r="G7" s="144"/>
    </row>
    <row r="8" spans="1:7">
      <c r="A8" s="55"/>
      <c r="B8" s="145" t="s">
        <v>7</v>
      </c>
      <c r="C8" s="146"/>
      <c r="D8" s="147"/>
      <c r="E8" s="148" t="s">
        <v>8</v>
      </c>
      <c r="F8" s="149"/>
      <c r="G8" s="150"/>
    </row>
    <row r="9" spans="1:7">
      <c r="A9" s="55"/>
      <c r="B9" s="132" t="s">
        <v>53</v>
      </c>
      <c r="C9" s="133"/>
      <c r="D9" s="134"/>
      <c r="E9" s="135">
        <v>441491.09</v>
      </c>
      <c r="F9" s="136"/>
      <c r="G9" s="137"/>
    </row>
    <row r="10" spans="1:7">
      <c r="A10" s="55"/>
      <c r="B10" s="151"/>
      <c r="C10" s="133"/>
      <c r="D10" s="171"/>
      <c r="E10" s="152"/>
      <c r="F10" s="153"/>
      <c r="G10" s="154"/>
    </row>
    <row r="11" spans="1:7">
      <c r="A11" s="55"/>
      <c r="B11" s="156" t="s">
        <v>9</v>
      </c>
      <c r="C11" s="157"/>
      <c r="D11" s="158"/>
      <c r="E11" s="159">
        <f>SUM(E9:E10)</f>
        <v>441491.09</v>
      </c>
      <c r="F11" s="159"/>
      <c r="G11" s="159"/>
    </row>
    <row r="12" spans="1:7" ht="36" customHeight="1">
      <c r="A12" s="55"/>
      <c r="B12" s="160" t="s">
        <v>45</v>
      </c>
      <c r="C12" s="161"/>
      <c r="D12" s="162"/>
      <c r="E12" s="163">
        <f>B5+E5+F5-E11</f>
        <v>-48147.330000000016</v>
      </c>
      <c r="F12" s="164"/>
      <c r="G12" s="165"/>
    </row>
    <row r="13" spans="1:7">
      <c r="A13" s="55"/>
      <c r="B13" s="55"/>
      <c r="C13" s="55"/>
      <c r="D13" s="55"/>
      <c r="E13" s="55"/>
      <c r="F13" s="55"/>
      <c r="G13" s="55"/>
    </row>
    <row r="14" spans="1:7" hidden="1">
      <c r="A14" s="55"/>
      <c r="B14" s="139" t="s">
        <v>10</v>
      </c>
      <c r="C14" s="140"/>
      <c r="D14" s="140"/>
      <c r="E14" s="140"/>
      <c r="F14" s="140"/>
      <c r="G14" s="141"/>
    </row>
    <row r="15" spans="1:7" ht="56.25" hidden="1">
      <c r="A15" s="55"/>
      <c r="B15" s="60" t="s">
        <v>11</v>
      </c>
      <c r="C15" s="60"/>
      <c r="D15" s="168" t="s">
        <v>12</v>
      </c>
      <c r="E15" s="169"/>
      <c r="F15" s="73"/>
      <c r="G15" s="61" t="s">
        <v>13</v>
      </c>
    </row>
    <row r="16" spans="1:7" hidden="1">
      <c r="A16" s="55"/>
      <c r="B16" s="74">
        <v>3465</v>
      </c>
      <c r="C16" s="74"/>
      <c r="D16" s="166">
        <f>B16*6.81*12</f>
        <v>283159.8</v>
      </c>
      <c r="E16" s="167"/>
      <c r="F16" s="66"/>
      <c r="G16" s="75"/>
    </row>
    <row r="17" spans="1:7">
      <c r="A17" s="55"/>
      <c r="B17" s="55" t="s">
        <v>14</v>
      </c>
      <c r="C17" s="55"/>
      <c r="D17" s="55"/>
      <c r="E17" s="55"/>
      <c r="F17" s="86"/>
      <c r="G17" s="55"/>
    </row>
    <row r="18" spans="1:7">
      <c r="A18" s="55"/>
      <c r="B18" s="155" t="s">
        <v>15</v>
      </c>
      <c r="C18" s="155"/>
      <c r="D18" s="155"/>
      <c r="E18" s="81"/>
      <c r="F18" s="55"/>
      <c r="G18" s="77"/>
    </row>
    <row r="19" spans="1:7">
      <c r="A19" s="55"/>
      <c r="B19" s="155" t="s">
        <v>16</v>
      </c>
      <c r="C19" s="155"/>
      <c r="D19" s="155"/>
      <c r="E19" s="55"/>
      <c r="F19" s="55"/>
      <c r="G19" s="55" t="s">
        <v>17</v>
      </c>
    </row>
    <row r="21" spans="1:7">
      <c r="E21" s="56" t="s">
        <v>14</v>
      </c>
    </row>
    <row r="24" spans="1:7">
      <c r="E24" s="56" t="s">
        <v>14</v>
      </c>
    </row>
    <row r="25" spans="1:7">
      <c r="G25" s="56" t="s">
        <v>14</v>
      </c>
    </row>
  </sheetData>
  <mergeCells count="18">
    <mergeCell ref="B11:D11"/>
    <mergeCell ref="E11:G11"/>
    <mergeCell ref="B12:D12"/>
    <mergeCell ref="E12:G12"/>
    <mergeCell ref="B19:D19"/>
    <mergeCell ref="B14:G14"/>
    <mergeCell ref="D15:E15"/>
    <mergeCell ref="D16:E16"/>
    <mergeCell ref="B18:D18"/>
    <mergeCell ref="B1:G1"/>
    <mergeCell ref="B3:G3"/>
    <mergeCell ref="B7:G7"/>
    <mergeCell ref="B8:D8"/>
    <mergeCell ref="E8:G8"/>
    <mergeCell ref="B10:D10"/>
    <mergeCell ref="E10:G10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sqref="A1:IV65536"/>
    </sheetView>
  </sheetViews>
  <sheetFormatPr defaultColWidth="29.28515625" defaultRowHeight="18.75"/>
  <cols>
    <col min="1" max="1" width="4.5703125" style="56" customWidth="1"/>
    <col min="2" max="2" width="27.7109375" style="56" customWidth="1"/>
    <col min="3" max="3" width="25.42578125" style="56" customWidth="1"/>
    <col min="4" max="4" width="17.42578125" style="56" customWidth="1"/>
    <col min="5" max="5" width="22.5703125" style="56" customWidth="1"/>
    <col min="6" max="6" width="21.5703125" style="56" customWidth="1"/>
    <col min="7" max="7" width="23.42578125" style="56" customWidth="1"/>
    <col min="8" max="16384" width="29.28515625" style="56"/>
  </cols>
  <sheetData>
    <row r="1" spans="1:7">
      <c r="A1" s="55"/>
      <c r="B1" s="138" t="s">
        <v>22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-44152.98</v>
      </c>
      <c r="C5" s="78">
        <v>112562.75</v>
      </c>
      <c r="D5" s="65">
        <v>500069.16</v>
      </c>
      <c r="E5" s="66">
        <v>486286.39</v>
      </c>
      <c r="F5" s="67">
        <v>2938.1</v>
      </c>
      <c r="G5" s="68">
        <f>D5-E5+C5</f>
        <v>126345.51999999996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42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4" t="s">
        <v>51</v>
      </c>
      <c r="C10" s="133"/>
      <c r="D10" s="133"/>
      <c r="E10" s="152">
        <v>268775.7</v>
      </c>
      <c r="F10" s="153"/>
      <c r="G10" s="154"/>
    </row>
    <row r="11" spans="1:7">
      <c r="A11" s="55"/>
      <c r="B11" s="151" t="s">
        <v>54</v>
      </c>
      <c r="C11" s="133"/>
      <c r="D11" s="171"/>
      <c r="E11" s="152">
        <v>83136.3</v>
      </c>
      <c r="F11" s="153"/>
      <c r="G11" s="154"/>
    </row>
    <row r="12" spans="1:7">
      <c r="A12" s="55"/>
      <c r="B12" s="151"/>
      <c r="C12" s="133"/>
      <c r="D12" s="171"/>
      <c r="E12" s="152"/>
      <c r="F12" s="153"/>
      <c r="G12" s="154"/>
    </row>
    <row r="13" spans="1:7">
      <c r="A13" s="55"/>
      <c r="B13" s="151"/>
      <c r="C13" s="133"/>
      <c r="D13" s="171"/>
      <c r="E13" s="152"/>
      <c r="F13" s="153"/>
      <c r="G13" s="154"/>
    </row>
    <row r="14" spans="1:7">
      <c r="A14" s="55"/>
      <c r="B14" s="156" t="s">
        <v>9</v>
      </c>
      <c r="C14" s="157"/>
      <c r="D14" s="158"/>
      <c r="E14" s="159">
        <f>SUM(E10:E13)</f>
        <v>351912</v>
      </c>
      <c r="F14" s="159"/>
      <c r="G14" s="159"/>
    </row>
    <row r="15" spans="1:7" ht="38.25" customHeight="1">
      <c r="A15" s="55"/>
      <c r="B15" s="160" t="s">
        <v>45</v>
      </c>
      <c r="C15" s="161"/>
      <c r="D15" s="162"/>
      <c r="E15" s="163">
        <f>B5+E5+F5-E14</f>
        <v>93159.510000000009</v>
      </c>
      <c r="F15" s="164"/>
      <c r="G15" s="165"/>
    </row>
    <row r="16" spans="1:7" ht="18.75" customHeight="1">
      <c r="A16" s="55"/>
      <c r="B16" s="55"/>
      <c r="C16" s="55"/>
      <c r="D16" s="55"/>
      <c r="E16" s="55"/>
      <c r="F16" s="55"/>
      <c r="G16" s="55"/>
    </row>
    <row r="17" spans="1:7">
      <c r="A17" s="55"/>
      <c r="B17" s="55"/>
      <c r="C17" s="55"/>
      <c r="D17" s="55"/>
      <c r="E17" s="55"/>
      <c r="F17" s="70"/>
      <c r="G17" s="55"/>
    </row>
    <row r="18" spans="1:7" hidden="1">
      <c r="A18" s="55"/>
      <c r="B18" s="139" t="s">
        <v>10</v>
      </c>
      <c r="C18" s="140"/>
      <c r="D18" s="140"/>
      <c r="E18" s="140"/>
      <c r="F18" s="140"/>
      <c r="G18" s="141"/>
    </row>
    <row r="19" spans="1:7" ht="56.25" hidden="1">
      <c r="A19" s="55"/>
      <c r="B19" s="60" t="s">
        <v>11</v>
      </c>
      <c r="C19" s="60"/>
      <c r="D19" s="168" t="s">
        <v>12</v>
      </c>
      <c r="E19" s="169"/>
      <c r="F19" s="73"/>
      <c r="G19" s="61" t="s">
        <v>13</v>
      </c>
    </row>
    <row r="20" spans="1:7" hidden="1">
      <c r="A20" s="55"/>
      <c r="B20" s="74">
        <v>4839.2</v>
      </c>
      <c r="C20" s="74"/>
      <c r="D20" s="166">
        <f>B20*6.81*12</f>
        <v>395459.424</v>
      </c>
      <c r="E20" s="167"/>
      <c r="F20" s="66"/>
      <c r="G20" s="75"/>
    </row>
    <row r="21" spans="1:7" ht="15.75" customHeight="1">
      <c r="A21" s="55"/>
      <c r="B21" s="155" t="s">
        <v>15</v>
      </c>
      <c r="C21" s="155"/>
      <c r="D21" s="155"/>
      <c r="E21" s="81"/>
      <c r="F21" s="55"/>
      <c r="G21" s="77"/>
    </row>
    <row r="22" spans="1:7">
      <c r="A22" s="55"/>
      <c r="B22" s="155" t="s">
        <v>16</v>
      </c>
      <c r="C22" s="155"/>
      <c r="D22" s="155"/>
      <c r="E22" s="55"/>
      <c r="F22" s="55"/>
      <c r="G22" s="55" t="s">
        <v>17</v>
      </c>
    </row>
    <row r="23" spans="1:7">
      <c r="A23" s="55"/>
    </row>
    <row r="24" spans="1:7">
      <c r="E24" s="56" t="s">
        <v>14</v>
      </c>
    </row>
    <row r="25" spans="1:7">
      <c r="D25" s="56" t="s">
        <v>14</v>
      </c>
    </row>
    <row r="27" spans="1:7">
      <c r="E27" s="56" t="s">
        <v>14</v>
      </c>
    </row>
    <row r="28" spans="1:7">
      <c r="G28" s="56" t="s">
        <v>14</v>
      </c>
    </row>
  </sheetData>
  <mergeCells count="22">
    <mergeCell ref="B14:D14"/>
    <mergeCell ref="E14:G14"/>
    <mergeCell ref="E11:G11"/>
    <mergeCell ref="B21:D21"/>
    <mergeCell ref="B22:D22"/>
    <mergeCell ref="B15:D15"/>
    <mergeCell ref="E15:G15"/>
    <mergeCell ref="B18:G18"/>
    <mergeCell ref="D19:E19"/>
    <mergeCell ref="D20:E20"/>
    <mergeCell ref="B13:D13"/>
    <mergeCell ref="E13:G13"/>
    <mergeCell ref="B12:D12"/>
    <mergeCell ref="E12:G12"/>
    <mergeCell ref="B1:G1"/>
    <mergeCell ref="B3:G3"/>
    <mergeCell ref="B8:G8"/>
    <mergeCell ref="B9:D9"/>
    <mergeCell ref="E9:G9"/>
    <mergeCell ref="B10:D10"/>
    <mergeCell ref="E10:G10"/>
    <mergeCell ref="B11:D11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sqref="A1:IV65536"/>
    </sheetView>
  </sheetViews>
  <sheetFormatPr defaultColWidth="29.28515625" defaultRowHeight="18.75"/>
  <cols>
    <col min="1" max="1" width="5.140625" style="56" customWidth="1"/>
    <col min="2" max="2" width="27.5703125" style="56" customWidth="1"/>
    <col min="3" max="3" width="25.42578125" style="56" customWidth="1"/>
    <col min="4" max="4" width="16.42578125" style="56" customWidth="1"/>
    <col min="5" max="5" width="22.5703125" style="56" customWidth="1"/>
    <col min="6" max="6" width="21.7109375" style="56" customWidth="1"/>
    <col min="7" max="7" width="23.140625" style="56" customWidth="1"/>
    <col min="8" max="16384" width="29.28515625" style="56"/>
  </cols>
  <sheetData>
    <row r="1" spans="1:7">
      <c r="A1" s="55" t="s">
        <v>14</v>
      </c>
      <c r="B1" s="138" t="s">
        <v>23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 ht="19.5" thickBot="1">
      <c r="A5" s="59"/>
      <c r="B5" s="63">
        <v>104660.58</v>
      </c>
      <c r="C5" s="78">
        <v>96150.24</v>
      </c>
      <c r="D5" s="65">
        <v>365061.66</v>
      </c>
      <c r="E5" s="66">
        <v>365665.09</v>
      </c>
      <c r="F5" s="67">
        <v>5124.76</v>
      </c>
      <c r="G5" s="68">
        <f>D5-E5+C5</f>
        <v>95546.809999999954</v>
      </c>
    </row>
    <row r="6" spans="1:7" ht="19.5" thickBot="1">
      <c r="A6" s="55"/>
      <c r="B6" s="55"/>
      <c r="C6" s="55"/>
      <c r="D6" s="55"/>
      <c r="E6" s="55"/>
      <c r="F6" s="55"/>
      <c r="G6" s="55"/>
    </row>
    <row r="7" spans="1:7">
      <c r="A7" s="55"/>
      <c r="B7" s="180" t="s">
        <v>46</v>
      </c>
      <c r="C7" s="143"/>
      <c r="D7" s="143"/>
      <c r="E7" s="143"/>
      <c r="F7" s="143"/>
      <c r="G7" s="144"/>
    </row>
    <row r="8" spans="1:7">
      <c r="A8" s="55"/>
      <c r="B8" s="145" t="s">
        <v>7</v>
      </c>
      <c r="C8" s="146"/>
      <c r="D8" s="147"/>
      <c r="E8" s="148" t="s">
        <v>8</v>
      </c>
      <c r="F8" s="149"/>
      <c r="G8" s="150"/>
    </row>
    <row r="9" spans="1:7">
      <c r="A9" s="55"/>
      <c r="B9" s="172" t="s">
        <v>41</v>
      </c>
      <c r="C9" s="178"/>
      <c r="D9" s="179"/>
      <c r="E9" s="135">
        <v>196704.1</v>
      </c>
      <c r="F9" s="136"/>
      <c r="G9" s="137"/>
    </row>
    <row r="10" spans="1:7">
      <c r="A10" s="55"/>
      <c r="B10" s="174" t="s">
        <v>55</v>
      </c>
      <c r="C10" s="133"/>
      <c r="D10" s="133"/>
      <c r="E10" s="136">
        <v>66967.78</v>
      </c>
      <c r="F10" s="136"/>
      <c r="G10" s="136"/>
    </row>
    <row r="11" spans="1:7">
      <c r="A11" s="55"/>
      <c r="B11" s="174" t="s">
        <v>56</v>
      </c>
      <c r="C11" s="133"/>
      <c r="D11" s="133"/>
      <c r="E11" s="152">
        <v>64695.54</v>
      </c>
      <c r="F11" s="153"/>
      <c r="G11" s="154"/>
    </row>
    <row r="12" spans="1:7">
      <c r="A12" s="55"/>
      <c r="B12" s="156" t="s">
        <v>9</v>
      </c>
      <c r="C12" s="157"/>
      <c r="D12" s="158"/>
      <c r="E12" s="159">
        <f>E9+E10+E11</f>
        <v>328367.42</v>
      </c>
      <c r="F12" s="159"/>
      <c r="G12" s="159"/>
    </row>
    <row r="13" spans="1:7" ht="37.5" customHeight="1">
      <c r="A13" s="55"/>
      <c r="B13" s="181" t="s">
        <v>45</v>
      </c>
      <c r="C13" s="161"/>
      <c r="D13" s="162"/>
      <c r="E13" s="163">
        <f>B5+E5+F5-E12</f>
        <v>147083.01000000007</v>
      </c>
      <c r="F13" s="164"/>
      <c r="G13" s="165"/>
    </row>
    <row r="14" spans="1:7">
      <c r="A14" s="55"/>
      <c r="B14" s="55"/>
      <c r="C14" s="55"/>
      <c r="D14" s="55"/>
      <c r="E14" s="55"/>
      <c r="F14" s="70"/>
      <c r="G14" s="55"/>
    </row>
    <row r="15" spans="1:7" hidden="1">
      <c r="A15" s="55"/>
      <c r="B15" s="139" t="s">
        <v>10</v>
      </c>
      <c r="C15" s="140"/>
      <c r="D15" s="140"/>
      <c r="E15" s="140"/>
      <c r="F15" s="140"/>
      <c r="G15" s="141"/>
    </row>
    <row r="16" spans="1:7" ht="56.25" hidden="1">
      <c r="A16" s="55"/>
      <c r="B16" s="60" t="s">
        <v>11</v>
      </c>
      <c r="C16" s="60"/>
      <c r="D16" s="168" t="s">
        <v>12</v>
      </c>
      <c r="E16" s="169"/>
      <c r="F16" s="73"/>
      <c r="G16" s="61" t="s">
        <v>13</v>
      </c>
    </row>
    <row r="17" spans="1:7" hidden="1">
      <c r="A17" s="55"/>
      <c r="B17" s="74">
        <v>3539.72</v>
      </c>
      <c r="C17" s="74"/>
      <c r="D17" s="166">
        <f>B17*6.81*12</f>
        <v>289265.91839999997</v>
      </c>
      <c r="E17" s="167"/>
      <c r="F17" s="66"/>
      <c r="G17" s="75"/>
    </row>
    <row r="18" spans="1:7">
      <c r="A18" s="55"/>
      <c r="B18" s="55" t="s">
        <v>14</v>
      </c>
      <c r="C18" s="55"/>
      <c r="D18" s="55"/>
      <c r="E18" s="55"/>
      <c r="F18" s="88"/>
      <c r="G18" s="55"/>
    </row>
    <row r="19" spans="1:7">
      <c r="A19" s="55"/>
      <c r="B19" s="155" t="s">
        <v>15</v>
      </c>
      <c r="C19" s="155"/>
      <c r="D19" s="155"/>
      <c r="E19" s="81"/>
      <c r="F19" s="55"/>
      <c r="G19" s="77"/>
    </row>
    <row r="20" spans="1:7">
      <c r="A20" s="55"/>
      <c r="B20" s="155" t="s">
        <v>16</v>
      </c>
      <c r="C20" s="155"/>
      <c r="D20" s="155"/>
      <c r="E20" s="55"/>
      <c r="F20" s="55"/>
      <c r="G20" s="55" t="s">
        <v>17</v>
      </c>
    </row>
    <row r="22" spans="1:7">
      <c r="E22" s="56" t="s">
        <v>14</v>
      </c>
    </row>
    <row r="25" spans="1:7">
      <c r="E25" s="56" t="s">
        <v>14</v>
      </c>
    </row>
    <row r="26" spans="1:7">
      <c r="G26" s="56" t="s">
        <v>14</v>
      </c>
    </row>
  </sheetData>
  <mergeCells count="20">
    <mergeCell ref="B15:G15"/>
    <mergeCell ref="D17:E17"/>
    <mergeCell ref="D16:E16"/>
    <mergeCell ref="B10:D10"/>
    <mergeCell ref="E10:G10"/>
    <mergeCell ref="B11:D11"/>
    <mergeCell ref="E11:G11"/>
    <mergeCell ref="B19:D19"/>
    <mergeCell ref="B20:D20"/>
    <mergeCell ref="B12:D12"/>
    <mergeCell ref="E12:G12"/>
    <mergeCell ref="B13:D13"/>
    <mergeCell ref="E13:G13"/>
    <mergeCell ref="B9:D9"/>
    <mergeCell ref="E9:G9"/>
    <mergeCell ref="B1:G1"/>
    <mergeCell ref="B3:G3"/>
    <mergeCell ref="B7:G7"/>
    <mergeCell ref="B8:D8"/>
    <mergeCell ref="E8:G8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activeCell="E12" sqref="E12:G12"/>
    </sheetView>
  </sheetViews>
  <sheetFormatPr defaultColWidth="26.140625" defaultRowHeight="18.75"/>
  <cols>
    <col min="1" max="1" width="2.7109375" style="56" customWidth="1"/>
    <col min="2" max="3" width="26.140625" style="56"/>
    <col min="4" max="4" width="19.140625" style="56" customWidth="1"/>
    <col min="5" max="5" width="22.7109375" style="56" customWidth="1"/>
    <col min="6" max="6" width="21.5703125" style="56" customWidth="1"/>
    <col min="7" max="7" width="24.42578125" style="56" customWidth="1"/>
    <col min="8" max="16384" width="26.140625" style="56"/>
  </cols>
  <sheetData>
    <row r="1" spans="1:7">
      <c r="A1" s="55" t="s">
        <v>14</v>
      </c>
      <c r="B1" s="138" t="s">
        <v>24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-67848.55</v>
      </c>
      <c r="C5" s="78">
        <v>71248.350000000006</v>
      </c>
      <c r="D5" s="65">
        <v>260105.22</v>
      </c>
      <c r="E5" s="66">
        <v>268660.3</v>
      </c>
      <c r="F5" s="67">
        <v>2338.1</v>
      </c>
      <c r="G5" s="68">
        <f>D5-E5+C5</f>
        <v>62693.270000000019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>
      <c r="A9" s="55"/>
      <c r="B9" s="145" t="s">
        <v>7</v>
      </c>
      <c r="C9" s="146"/>
      <c r="D9" s="147"/>
      <c r="E9" s="148" t="s">
        <v>8</v>
      </c>
      <c r="F9" s="149"/>
      <c r="G9" s="150"/>
    </row>
    <row r="10" spans="1:7">
      <c r="A10" s="55"/>
      <c r="B10" s="172" t="s">
        <v>57</v>
      </c>
      <c r="C10" s="133"/>
      <c r="D10" s="134"/>
      <c r="E10" s="135">
        <v>50080.25</v>
      </c>
      <c r="F10" s="136"/>
      <c r="G10" s="137"/>
    </row>
    <row r="11" spans="1:7" ht="39.75" customHeight="1">
      <c r="A11" s="55"/>
      <c r="B11" s="174" t="s">
        <v>58</v>
      </c>
      <c r="C11" s="133"/>
      <c r="D11" s="133"/>
      <c r="E11" s="136">
        <v>52677.55</v>
      </c>
      <c r="F11" s="136"/>
      <c r="G11" s="136"/>
    </row>
    <row r="12" spans="1:7">
      <c r="A12" s="55"/>
      <c r="B12" s="156" t="s">
        <v>9</v>
      </c>
      <c r="C12" s="157"/>
      <c r="D12" s="158"/>
      <c r="E12" s="159">
        <f>E10+E11</f>
        <v>102757.8</v>
      </c>
      <c r="F12" s="159"/>
      <c r="G12" s="159"/>
    </row>
    <row r="13" spans="1:7" ht="38.25" customHeight="1">
      <c r="A13" s="55"/>
      <c r="B13" s="181" t="s">
        <v>45</v>
      </c>
      <c r="C13" s="161"/>
      <c r="D13" s="162"/>
      <c r="E13" s="163">
        <f>B5+E5+F5-E12</f>
        <v>100392.05</v>
      </c>
      <c r="F13" s="164"/>
      <c r="G13" s="165"/>
    </row>
    <row r="14" spans="1:7">
      <c r="A14" s="55"/>
      <c r="B14" s="55"/>
      <c r="C14" s="55"/>
      <c r="D14" s="55"/>
      <c r="E14" s="55"/>
      <c r="F14" s="55"/>
      <c r="G14" s="55"/>
    </row>
    <row r="15" spans="1:7">
      <c r="A15" s="55"/>
      <c r="B15" s="55"/>
      <c r="C15" s="55"/>
      <c r="D15" s="55"/>
      <c r="E15" s="55"/>
      <c r="F15" s="55"/>
      <c r="G15" s="55"/>
    </row>
    <row r="16" spans="1:7" hidden="1">
      <c r="A16" s="55"/>
      <c r="B16" s="139" t="s">
        <v>10</v>
      </c>
      <c r="C16" s="140"/>
      <c r="D16" s="140"/>
      <c r="E16" s="140"/>
      <c r="F16" s="140"/>
      <c r="G16" s="141"/>
    </row>
    <row r="17" spans="1:7" ht="56.25" hidden="1">
      <c r="A17" s="55"/>
      <c r="B17" s="60" t="s">
        <v>11</v>
      </c>
      <c r="C17" s="60"/>
      <c r="D17" s="168" t="s">
        <v>12</v>
      </c>
      <c r="E17" s="169"/>
      <c r="F17" s="73"/>
      <c r="G17" s="61" t="s">
        <v>13</v>
      </c>
    </row>
    <row r="18" spans="1:7" hidden="1">
      <c r="A18" s="55"/>
      <c r="B18" s="74">
        <v>2521.1999999999998</v>
      </c>
      <c r="C18" s="74"/>
      <c r="D18" s="166">
        <f>B18*6.81*12</f>
        <v>206032.46399999998</v>
      </c>
      <c r="E18" s="167"/>
      <c r="F18" s="66"/>
      <c r="G18" s="75"/>
    </row>
    <row r="19" spans="1:7" hidden="1">
      <c r="A19" s="55"/>
      <c r="B19" s="55" t="s">
        <v>14</v>
      </c>
      <c r="C19" s="55"/>
      <c r="D19" s="55"/>
      <c r="E19" s="55"/>
      <c r="F19" s="88"/>
      <c r="G19" s="55"/>
    </row>
    <row r="20" spans="1:7">
      <c r="A20" s="55"/>
      <c r="B20" s="155" t="s">
        <v>15</v>
      </c>
      <c r="C20" s="155"/>
      <c r="D20" s="155"/>
      <c r="E20" s="81"/>
      <c r="F20" s="55"/>
      <c r="G20" s="77"/>
    </row>
    <row r="21" spans="1:7">
      <c r="A21" s="55"/>
      <c r="B21" s="155" t="s">
        <v>16</v>
      </c>
      <c r="C21" s="155"/>
      <c r="D21" s="155"/>
      <c r="E21" s="55"/>
      <c r="F21" s="55"/>
      <c r="G21" s="55" t="s">
        <v>17</v>
      </c>
    </row>
    <row r="23" spans="1:7">
      <c r="E23" s="56" t="s">
        <v>14</v>
      </c>
    </row>
    <row r="26" spans="1:7">
      <c r="E26" s="56" t="s">
        <v>14</v>
      </c>
    </row>
    <row r="27" spans="1:7">
      <c r="G27" s="56" t="s">
        <v>14</v>
      </c>
    </row>
  </sheetData>
  <mergeCells count="18">
    <mergeCell ref="B11:D11"/>
    <mergeCell ref="E11:G11"/>
    <mergeCell ref="D17:E17"/>
    <mergeCell ref="B20:D20"/>
    <mergeCell ref="B21:D21"/>
    <mergeCell ref="B12:D12"/>
    <mergeCell ref="E12:G12"/>
    <mergeCell ref="B13:D13"/>
    <mergeCell ref="E13:G13"/>
    <mergeCell ref="B16:G16"/>
    <mergeCell ref="D18:E18"/>
    <mergeCell ref="B10:D10"/>
    <mergeCell ref="E10:G10"/>
    <mergeCell ref="B1:G1"/>
    <mergeCell ref="B3:G3"/>
    <mergeCell ref="B8:G8"/>
    <mergeCell ref="B9:D9"/>
    <mergeCell ref="E9:G9"/>
  </mergeCells>
  <phoneticPr fontId="15" type="noConversion"/>
  <pageMargins left="0" right="0" top="0" bottom="0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1"/>
  <sheetViews>
    <sheetView zoomScaleNormal="100" workbookViewId="0">
      <selection activeCell="E17" sqref="E17:G17"/>
    </sheetView>
  </sheetViews>
  <sheetFormatPr defaultColWidth="29.28515625" defaultRowHeight="18.75"/>
  <cols>
    <col min="1" max="1" width="5.28515625" style="56" customWidth="1"/>
    <col min="2" max="2" width="27" style="56" customWidth="1"/>
    <col min="3" max="3" width="25.42578125" style="56" customWidth="1"/>
    <col min="4" max="4" width="16.28515625" style="56" customWidth="1"/>
    <col min="5" max="5" width="22.28515625" style="56" customWidth="1"/>
    <col min="6" max="6" width="19.5703125" style="56" customWidth="1"/>
    <col min="7" max="7" width="24.85546875" style="56" customWidth="1"/>
    <col min="8" max="16384" width="29.28515625" style="56"/>
  </cols>
  <sheetData>
    <row r="1" spans="1:7">
      <c r="A1" s="55" t="s">
        <v>14</v>
      </c>
      <c r="B1" s="138" t="s">
        <v>25</v>
      </c>
      <c r="C1" s="138"/>
      <c r="D1" s="138"/>
      <c r="E1" s="138"/>
      <c r="F1" s="138"/>
      <c r="G1" s="138"/>
    </row>
    <row r="2" spans="1:7">
      <c r="A2" s="55"/>
      <c r="B2" s="57"/>
      <c r="C2" s="57"/>
      <c r="D2" s="57"/>
      <c r="E2" s="57"/>
      <c r="F2" s="57"/>
      <c r="G2" s="57"/>
    </row>
    <row r="3" spans="1:7">
      <c r="A3" s="58"/>
      <c r="B3" s="173" t="s">
        <v>44</v>
      </c>
      <c r="C3" s="140"/>
      <c r="D3" s="140"/>
      <c r="E3" s="140"/>
      <c r="F3" s="140"/>
      <c r="G3" s="141"/>
    </row>
    <row r="4" spans="1:7" s="62" customFormat="1" ht="75">
      <c r="A4" s="59"/>
      <c r="B4" s="60" t="s">
        <v>1</v>
      </c>
      <c r="C4" s="60" t="s">
        <v>2</v>
      </c>
      <c r="D4" s="37" t="s">
        <v>3</v>
      </c>
      <c r="E4" s="37" t="s">
        <v>4</v>
      </c>
      <c r="F4" s="37" t="s">
        <v>5</v>
      </c>
      <c r="G4" s="61" t="s">
        <v>6</v>
      </c>
    </row>
    <row r="5" spans="1:7" s="62" customFormat="1">
      <c r="A5" s="59"/>
      <c r="B5" s="63">
        <v>133590.63</v>
      </c>
      <c r="C5" s="78">
        <v>48034.42</v>
      </c>
      <c r="D5" s="65">
        <v>365742</v>
      </c>
      <c r="E5" s="66">
        <v>368254.44</v>
      </c>
      <c r="F5" s="67">
        <v>5124.76</v>
      </c>
      <c r="G5" s="68">
        <f>D5-E5+C5</f>
        <v>45521.979999999996</v>
      </c>
    </row>
    <row r="6" spans="1:7">
      <c r="A6" s="55"/>
      <c r="B6" s="55"/>
      <c r="C6" s="55"/>
      <c r="D6" s="70"/>
      <c r="E6" s="87"/>
      <c r="F6" s="72"/>
      <c r="G6" s="70"/>
    </row>
    <row r="7" spans="1:7">
      <c r="A7" s="55"/>
      <c r="B7" s="55"/>
      <c r="C7" s="55"/>
      <c r="D7" s="55"/>
      <c r="E7" s="55"/>
      <c r="F7" s="55"/>
      <c r="G7" s="55"/>
    </row>
    <row r="8" spans="1:7">
      <c r="A8" s="55"/>
      <c r="B8" s="180" t="s">
        <v>46</v>
      </c>
      <c r="C8" s="143"/>
      <c r="D8" s="143"/>
      <c r="E8" s="143"/>
      <c r="F8" s="143"/>
      <c r="G8" s="144"/>
    </row>
    <row r="9" spans="1:7" ht="19.5" thickBot="1">
      <c r="A9" s="55"/>
      <c r="B9" s="145" t="s">
        <v>7</v>
      </c>
      <c r="C9" s="146"/>
      <c r="D9" s="147"/>
      <c r="E9" s="182" t="s">
        <v>8</v>
      </c>
      <c r="F9" s="183"/>
      <c r="G9" s="184"/>
    </row>
    <row r="10" spans="1:7" s="90" customFormat="1">
      <c r="A10" s="89"/>
      <c r="B10" s="190" t="s">
        <v>59</v>
      </c>
      <c r="C10" s="186"/>
      <c r="D10" s="191"/>
      <c r="E10" s="192">
        <v>5250</v>
      </c>
      <c r="F10" s="193"/>
      <c r="G10" s="194"/>
    </row>
    <row r="11" spans="1:7" s="90" customFormat="1">
      <c r="A11" s="89"/>
      <c r="B11" s="185" t="s">
        <v>51</v>
      </c>
      <c r="C11" s="186"/>
      <c r="D11" s="186"/>
      <c r="E11" s="195">
        <v>274637.32</v>
      </c>
      <c r="F11" s="196"/>
      <c r="G11" s="197"/>
    </row>
    <row r="12" spans="1:7">
      <c r="A12" s="55"/>
      <c r="B12" s="185" t="s">
        <v>61</v>
      </c>
      <c r="C12" s="186"/>
      <c r="D12" s="186"/>
      <c r="E12" s="187">
        <v>15243.22</v>
      </c>
      <c r="F12" s="188"/>
      <c r="G12" s="189"/>
    </row>
    <row r="13" spans="1:7">
      <c r="A13" s="55"/>
      <c r="B13" s="185" t="s">
        <v>42</v>
      </c>
      <c r="C13" s="186"/>
      <c r="D13" s="186"/>
      <c r="E13" s="27"/>
      <c r="F13" s="28">
        <v>16173.91</v>
      </c>
      <c r="G13" s="29"/>
    </row>
    <row r="14" spans="1:7">
      <c r="A14" s="55"/>
      <c r="B14" s="185" t="s">
        <v>62</v>
      </c>
      <c r="C14" s="186"/>
      <c r="D14" s="186"/>
      <c r="E14" s="27"/>
      <c r="F14" s="28">
        <v>5796</v>
      </c>
      <c r="G14" s="29"/>
    </row>
    <row r="15" spans="1:7">
      <c r="A15" s="55"/>
      <c r="B15" s="185" t="s">
        <v>60</v>
      </c>
      <c r="C15" s="186"/>
      <c r="D15" s="186"/>
      <c r="E15" s="187">
        <v>20499.650000000001</v>
      </c>
      <c r="F15" s="188"/>
      <c r="G15" s="189"/>
    </row>
    <row r="16" spans="1:7">
      <c r="A16" s="55"/>
      <c r="B16" s="198" t="s">
        <v>9</v>
      </c>
      <c r="C16" s="199"/>
      <c r="D16" s="200"/>
      <c r="E16" s="156">
        <f>E10+E11+E12+F13+F14+E15</f>
        <v>337600.1</v>
      </c>
      <c r="F16" s="159"/>
      <c r="G16" s="201"/>
    </row>
    <row r="17" spans="1:7" ht="36" customHeight="1" thickBot="1">
      <c r="A17" s="55"/>
      <c r="B17" s="181" t="s">
        <v>45</v>
      </c>
      <c r="C17" s="161"/>
      <c r="D17" s="202"/>
      <c r="E17" s="163">
        <f>B5+E5+F5-E16</f>
        <v>169369.73000000004</v>
      </c>
      <c r="F17" s="164"/>
      <c r="G17" s="165"/>
    </row>
    <row r="18" spans="1:7">
      <c r="A18" s="55"/>
      <c r="B18" s="55"/>
      <c r="C18" s="55"/>
      <c r="D18" s="55"/>
      <c r="E18" s="55"/>
      <c r="F18" s="55"/>
      <c r="G18" s="55"/>
    </row>
    <row r="19" spans="1:7" hidden="1">
      <c r="A19" s="55"/>
      <c r="B19" s="55"/>
      <c r="C19" s="55"/>
      <c r="D19" s="55"/>
      <c r="E19" s="55"/>
      <c r="F19" s="55"/>
      <c r="G19" s="55"/>
    </row>
    <row r="20" spans="1:7" hidden="1">
      <c r="A20" s="55"/>
      <c r="B20" s="139" t="s">
        <v>10</v>
      </c>
      <c r="C20" s="140"/>
      <c r="D20" s="140"/>
      <c r="E20" s="140"/>
      <c r="F20" s="140"/>
      <c r="G20" s="141"/>
    </row>
    <row r="21" spans="1:7" ht="56.25" hidden="1">
      <c r="A21" s="55"/>
      <c r="B21" s="60" t="s">
        <v>11</v>
      </c>
      <c r="C21" s="60"/>
      <c r="D21" s="168" t="s">
        <v>12</v>
      </c>
      <c r="E21" s="169"/>
      <c r="F21" s="73"/>
      <c r="G21" s="61" t="s">
        <v>13</v>
      </c>
    </row>
    <row r="22" spans="1:7" hidden="1">
      <c r="A22" s="55"/>
      <c r="B22" s="74">
        <v>3495.7</v>
      </c>
      <c r="C22" s="74"/>
      <c r="D22" s="166">
        <f>B22*6.81*12</f>
        <v>285668.60399999993</v>
      </c>
      <c r="E22" s="167"/>
      <c r="F22" s="66"/>
      <c r="G22" s="75"/>
    </row>
    <row r="23" spans="1:7">
      <c r="A23" s="55"/>
      <c r="B23" s="55" t="s">
        <v>14</v>
      </c>
      <c r="C23" s="55"/>
      <c r="D23" s="55"/>
      <c r="E23" s="55"/>
      <c r="F23" s="91"/>
      <c r="G23" s="55"/>
    </row>
    <row r="24" spans="1:7">
      <c r="A24" s="55"/>
      <c r="B24" s="155" t="s">
        <v>15</v>
      </c>
      <c r="C24" s="155"/>
      <c r="D24" s="155"/>
      <c r="E24" s="81"/>
      <c r="F24" s="55"/>
      <c r="G24" s="77"/>
    </row>
    <row r="25" spans="1:7">
      <c r="A25" s="55"/>
      <c r="B25" s="155" t="s">
        <v>16</v>
      </c>
      <c r="C25" s="155"/>
      <c r="D25" s="155"/>
      <c r="E25" s="55"/>
      <c r="F25" s="55"/>
      <c r="G25" s="55" t="s">
        <v>17</v>
      </c>
    </row>
    <row r="27" spans="1:7">
      <c r="E27" s="56" t="s">
        <v>14</v>
      </c>
    </row>
    <row r="30" spans="1:7">
      <c r="E30" s="56" t="s">
        <v>14</v>
      </c>
    </row>
    <row r="31" spans="1:7">
      <c r="G31" s="56" t="s">
        <v>14</v>
      </c>
    </row>
  </sheetData>
  <mergeCells count="24">
    <mergeCell ref="B17:D17"/>
    <mergeCell ref="E17:G17"/>
    <mergeCell ref="B25:D25"/>
    <mergeCell ref="B20:G20"/>
    <mergeCell ref="D21:E21"/>
    <mergeCell ref="D22:E22"/>
    <mergeCell ref="B24:D24"/>
    <mergeCell ref="B14:D14"/>
    <mergeCell ref="B11:D11"/>
    <mergeCell ref="E11:G11"/>
    <mergeCell ref="B12:D12"/>
    <mergeCell ref="E12:G12"/>
    <mergeCell ref="B16:D16"/>
    <mergeCell ref="E16:G16"/>
    <mergeCell ref="B1:G1"/>
    <mergeCell ref="B3:G3"/>
    <mergeCell ref="B8:G8"/>
    <mergeCell ref="B9:D9"/>
    <mergeCell ref="E9:G9"/>
    <mergeCell ref="B15:D15"/>
    <mergeCell ref="E15:G15"/>
    <mergeCell ref="B10:D10"/>
    <mergeCell ref="E10:G10"/>
    <mergeCell ref="B13:D13"/>
  </mergeCells>
  <phoneticPr fontId="15" type="noConversion"/>
  <pageMargins left="0" right="0" top="0" bottom="0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6</vt:i4>
      </vt:variant>
    </vt:vector>
  </HeadingPairs>
  <TitlesOfParts>
    <vt:vector size="27" baseType="lpstr">
      <vt:lpstr>Магнит 6</vt:lpstr>
      <vt:lpstr>Аксаков 169А</vt:lpstr>
      <vt:lpstr>Аксаков 169</vt:lpstr>
      <vt:lpstr>Гагар 1</vt:lpstr>
      <vt:lpstr>Гагар 3</vt:lpstr>
      <vt:lpstr>Гагар 23</vt:lpstr>
      <vt:lpstr>Парт 74</vt:lpstr>
      <vt:lpstr>Прол 167</vt:lpstr>
      <vt:lpstr>МТор 1</vt:lpstr>
      <vt:lpstr>МТор 6</vt:lpstr>
      <vt:lpstr>МТор 11</vt:lpstr>
      <vt:lpstr>МТор 13</vt:lpstr>
      <vt:lpstr>Пролетар 175</vt:lpstr>
      <vt:lpstr>Пролет 177</vt:lpstr>
      <vt:lpstr>Пролет 177А</vt:lpstr>
      <vt:lpstr>Тух 231</vt:lpstr>
      <vt:lpstr>Парт 66</vt:lpstr>
      <vt:lpstr>КМарк 124</vt:lpstr>
      <vt:lpstr>КМарк 126</vt:lpstr>
      <vt:lpstr>КМарк 130</vt:lpstr>
      <vt:lpstr>КМарк 161</vt:lpstr>
      <vt:lpstr>'Аксаков 169А'!Область_печати</vt:lpstr>
      <vt:lpstr>'Гагар 1'!Область_печати</vt:lpstr>
      <vt:lpstr>'КМарк 130'!Область_печати</vt:lpstr>
      <vt:lpstr>'КМарк 161'!Область_печати</vt:lpstr>
      <vt:lpstr>'Пролет 177'!Область_печати</vt:lpstr>
      <vt:lpstr>'Пролет 177А'!Область_печати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wvikulya1968@mail.ru</dc:creator>
  <cp:lastModifiedBy>Malova_NV</cp:lastModifiedBy>
  <cp:lastPrinted>2025-03-25T05:15:55Z</cp:lastPrinted>
  <dcterms:created xsi:type="dcterms:W3CDTF">2020-12-03T05:44:00Z</dcterms:created>
  <dcterms:modified xsi:type="dcterms:W3CDTF">2026-02-10T11:17:16Z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621022460A2C48BAAB597ECBCE4173CF_12</vt:lpwstr>
  </property>
  <property fmtid="{D5CDD505-2E9C-101B-9397-08002B2CF9AE}" pid="3" name="KSOProductBuildVer">
    <vt:lpwstr>1049-12.2.0.16731</vt:lpwstr>
  </property>
</Properties>
</file>